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1 - Bourané konstrukce" sheetId="2" r:id="rId2"/>
    <sheet name="D.1.1.2 - Nové konstrukce" sheetId="3" r:id="rId3"/>
    <sheet name="D.1.1.3 - Výpis prvků" sheetId="4" r:id="rId4"/>
    <sheet name="D.1.4.4 - Silnoproudá ele..." sheetId="5" r:id="rId5"/>
    <sheet name="D.1.4.5 - Slaboproudá ele..." sheetId="6" r:id="rId6"/>
    <sheet name="D.1.4.6 - AV technika" sheetId="7" r:id="rId7"/>
    <sheet name="VRN - Vedlejší rozpočtové..." sheetId="8" r:id="rId8"/>
    <sheet name="Seznam figur" sheetId="9" r:id="rId9"/>
    <sheet name="Pokyny pro vyplnění" sheetId="10" r:id="rId10"/>
  </sheets>
  <definedNames>
    <definedName name="_xlnm.Print_Area" localSheetId="0">'Rekapitulace stavby'!$D$4:$AO$36,'Rekapitulace stavby'!$C$42:$AQ$64</definedName>
    <definedName name="_xlnm._FilterDatabase" localSheetId="1" hidden="1">'D.1.1.1 - Bourané konstrukce'!$C$95:$K$261</definedName>
    <definedName name="_xlnm.Print_Area" localSheetId="1">'D.1.1.1 - Bourané konstrukce'!$C$4:$J$41,'D.1.1.1 - Bourané konstrukce'!$C$47:$J$75,'D.1.1.1 - Bourané konstrukce'!$C$81:$K$261</definedName>
    <definedName name="_xlnm._FilterDatabase" localSheetId="2" hidden="1">'D.1.1.2 - Nové konstrukce'!$C$99:$K$420</definedName>
    <definedName name="_xlnm.Print_Area" localSheetId="2">'D.1.1.2 - Nové konstrukce'!$C$4:$J$41,'D.1.1.2 - Nové konstrukce'!$C$47:$J$79,'D.1.1.2 - Nové konstrukce'!$C$85:$K$420</definedName>
    <definedName name="_xlnm._FilterDatabase" localSheetId="3" hidden="1">'D.1.1.3 - Výpis prvků'!$C$87:$K$107</definedName>
    <definedName name="_xlnm.Print_Area" localSheetId="3">'D.1.1.3 - Výpis prvků'!$C$4:$J$41,'D.1.1.3 - Výpis prvků'!$C$47:$J$67,'D.1.1.3 - Výpis prvků'!$C$73:$K$107</definedName>
    <definedName name="_xlnm._FilterDatabase" localSheetId="4" hidden="1">'D.1.4.4 - Silnoproudá ele...'!$C$93:$K$317</definedName>
    <definedName name="_xlnm.Print_Area" localSheetId="4">'D.1.4.4 - Silnoproudá ele...'!$C$4:$J$41,'D.1.4.4 - Silnoproudá ele...'!$C$47:$J$73,'D.1.4.4 - Silnoproudá ele...'!$C$79:$K$317</definedName>
    <definedName name="_xlnm._FilterDatabase" localSheetId="5" hidden="1">'D.1.4.5 - Slaboproudá ele...'!$C$91:$K$220</definedName>
    <definedName name="_xlnm.Print_Area" localSheetId="5">'D.1.4.5 - Slaboproudá ele...'!$C$4:$J$41,'D.1.4.5 - Slaboproudá ele...'!$C$47:$J$71,'D.1.4.5 - Slaboproudá ele...'!$C$77:$K$220</definedName>
    <definedName name="_xlnm._FilterDatabase" localSheetId="6" hidden="1">'D.1.4.6 - AV technika'!$C$89:$K$185</definedName>
    <definedName name="_xlnm.Print_Area" localSheetId="6">'D.1.4.6 - AV technika'!$C$4:$J$41,'D.1.4.6 - AV technika'!$C$47:$J$69,'D.1.4.6 - AV technika'!$C$75:$K$185</definedName>
    <definedName name="_xlnm._FilterDatabase" localSheetId="7" hidden="1">'VRN - Vedlejší rozpočtové...'!$C$79:$K$104</definedName>
    <definedName name="_xlnm.Print_Area" localSheetId="7">'VRN - Vedlejší rozpočtové...'!$C$4:$J$39,'VRN - Vedlejší rozpočtové...'!$C$45:$J$61,'VRN - Vedlejší rozpočtové...'!$C$67:$K$104</definedName>
    <definedName name="_xlnm.Print_Area" localSheetId="8">'Seznam figur'!$C$4:$G$99</definedName>
    <definedName name="_xlnm.Print_Area" localSheetId="9">'Pokyny pro vyplnění'!$B$2:$K$71,'Pokyny pro vyplnění'!$B$74:$K$118,'Pokyny pro vyplnění'!$B$121:$K$161,'Pokyny pro vyplnění'!$B$164:$K$218</definedName>
    <definedName name="_xlnm.Print_Titles" localSheetId="0">'Rekapitulace stavby'!$52:$52</definedName>
    <definedName name="_xlnm.Print_Titles" localSheetId="1">'D.1.1.1 - Bourané konstrukce'!$95:$95</definedName>
    <definedName name="_xlnm.Print_Titles" localSheetId="2">'D.1.1.2 - Nové konstrukce'!$99:$99</definedName>
    <definedName name="_xlnm.Print_Titles" localSheetId="3">'D.1.1.3 - Výpis prvků'!$87:$87</definedName>
    <definedName name="_xlnm.Print_Titles" localSheetId="4">'D.1.4.4 - Silnoproudá ele...'!$93:$93</definedName>
    <definedName name="_xlnm.Print_Titles" localSheetId="5">'D.1.4.5 - Slaboproudá ele...'!$91:$91</definedName>
    <definedName name="_xlnm.Print_Titles" localSheetId="6">'D.1.4.6 - AV technika'!$89:$89</definedName>
    <definedName name="_xlnm.Print_Titles" localSheetId="7">'VRN - Vedlejší rozpočtové...'!$79:$79</definedName>
    <definedName name="_xlnm.Print_Titles" localSheetId="8">'Seznam figur'!$9:$9</definedName>
  </definedNames>
  <calcPr fullCalcOnLoad="1"/>
</workbook>
</file>

<file path=xl/sharedStrings.xml><?xml version="1.0" encoding="utf-8"?>
<sst xmlns="http://schemas.openxmlformats.org/spreadsheetml/2006/main" count="11484" uniqueCount="2014">
  <si>
    <t>Export Komplet</t>
  </si>
  <si>
    <t>VZ</t>
  </si>
  <si>
    <t>2.0</t>
  </si>
  <si>
    <t>ZAMOK</t>
  </si>
  <si>
    <t>False</t>
  </si>
  <si>
    <t>{104206a4-4c1e-4ccb-8ce1-c12cbf302e3c}</t>
  </si>
  <si>
    <t>0,01</t>
  </si>
  <si>
    <t>21</t>
  </si>
  <si>
    <t>15</t>
  </si>
  <si>
    <t>REKAPITULACE STAVBY</t>
  </si>
  <si>
    <t>v ---  níže se nacházejí doplnkové a pomocné údaje k sestavám  --- v</t>
  </si>
  <si>
    <t>Návod na vyplnění</t>
  </si>
  <si>
    <t>0,001</t>
  </si>
  <si>
    <t>Kód:</t>
  </si>
  <si>
    <t>1468</t>
  </si>
  <si>
    <t>Měnit lze pouze buňky se žlutým podbarvením!
1) v Rekapitulaci stavby vyplňte údaje o Uchazeči (přenesou se do ostatních sestav i v jiných listech)
2) na vybraných listech vyplňte v sestavě Soupis prací ceny u položek</t>
  </si>
  <si>
    <t>Stavba:</t>
  </si>
  <si>
    <t>Modernizace tiskového sálu vlády (atrium)</t>
  </si>
  <si>
    <t>KSO:</t>
  </si>
  <si>
    <t/>
  </si>
  <si>
    <t>CC-CZ:</t>
  </si>
  <si>
    <t>Místo:</t>
  </si>
  <si>
    <t>Úřad vlády ČR, Nábřeží Edvarda Beneše 4, 118 01</t>
  </si>
  <si>
    <t>Datum:</t>
  </si>
  <si>
    <t>5. 4. 2023</t>
  </si>
  <si>
    <t>Zadavatel:</t>
  </si>
  <si>
    <t>IČ:</t>
  </si>
  <si>
    <t>00006599</t>
  </si>
  <si>
    <t>Úřad vlády České republiky</t>
  </si>
  <si>
    <t>DIČ:</t>
  </si>
  <si>
    <t>CZ00006599</t>
  </si>
  <si>
    <t>Uchazeč:</t>
  </si>
  <si>
    <t>Vyplň údaj</t>
  </si>
  <si>
    <t>Projektant:</t>
  </si>
  <si>
    <t>29263140</t>
  </si>
  <si>
    <t>Ateliér Velehradský s.r.o.</t>
  </si>
  <si>
    <t>CZ29263140</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</si>
  <si>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</si>
  <si>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</si>
  <si>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</si>
  <si>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Rozpočet slouží výhradně a pouze pro výběr zhotovitele. Rozpočet je sestaven na základě vyhlášky č. 169/2016 Sb. Zhotovitel je povinen zkontrolovat rozpočet a doplnit chybějící položky. V opačném případě je zhotovitel povinen upozornit zadavatele na případné nedostatky. Ceny v nabídce musí vycházet nejen z předloženého soupisu výkonů, ale i ze znalosti celého projektu. Prostudování kompletní dokumentace je nutnou podmínkou předložení nabídky. Veškeré konstrukce se dodávají jako plně funkční celek.</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</si>
  <si>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</si>
  <si>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</si>
  <si>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</si>
  <si>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</si>
  <si>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</si>
  <si>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</si>
  <si>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</si>
  <si>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</si>
  <si>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</si>
  <si>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</si>
  <si>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</si>
  <si>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</si>
  <si>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</si>
  <si>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</si>
  <si>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</si>
  <si>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</si>
  <si>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</si>
  <si>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</si>
  <si>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</si>
  <si>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</si>
  <si>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</si>
  <si>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</si>
  <si>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</si>
  <si>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</si>
  <si>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</si>
  <si>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</si>
  <si>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</si>
  <si>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</si>
  <si>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</si>
  <si>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</si>
  <si>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</si>
  <si>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</si>
  <si>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</si>
  <si>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</si>
  <si>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</si>
  <si>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</si>
  <si>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</si>
  <si>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</si>
  <si>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D.1.1</t>
  </si>
  <si>
    <t>Architektonické-stavební a stavebně-konstrukční řešení</t>
  </si>
  <si>
    <t>STA</t>
  </si>
  <si>
    <t>1</t>
  </si>
  <si>
    <t>{5e5fad27-f952-4d18-8b59-974d849e063c}</t>
  </si>
  <si>
    <t>2</t>
  </si>
  <si>
    <t>/</t>
  </si>
  <si>
    <t>D.1.1.1</t>
  </si>
  <si>
    <t>Bourané konstrukce</t>
  </si>
  <si>
    <t>Soupis</t>
  </si>
  <si>
    <t>{405db52c-88c8-431b-a1d9-ef33d9d6f3dd}</t>
  </si>
  <si>
    <t>D.1.1.2</t>
  </si>
  <si>
    <t>Nové konstrukce</t>
  </si>
  <si>
    <t>{923d0e2a-c6de-4d4f-b097-67f077d64b37}</t>
  </si>
  <si>
    <t>D.1.1.3</t>
  </si>
  <si>
    <t>Výpis prvků</t>
  </si>
  <si>
    <t>{15d29f18-24fd-42f4-bb3c-811724cd1e9a}</t>
  </si>
  <si>
    <t>D.1.4</t>
  </si>
  <si>
    <t>Technika prostředí budov</t>
  </si>
  <si>
    <t>{8857864f-5bca-4f30-80c4-63d4ab486254}</t>
  </si>
  <si>
    <t>D.1.4.4</t>
  </si>
  <si>
    <t>Silnoproudá elektrotechnika</t>
  </si>
  <si>
    <t>{f58a7490-733c-4bc3-9e77-b4d008d0b62d}</t>
  </si>
  <si>
    <t>D.1.4.5</t>
  </si>
  <si>
    <t>Slaboproudá elektrotechnika</t>
  </si>
  <si>
    <t>{52236f1c-67f3-446a-a43c-77478df6f126}</t>
  </si>
  <si>
    <t>D.1.4.6</t>
  </si>
  <si>
    <t>AV technika</t>
  </si>
  <si>
    <t>{9265fb3d-67e1-4e5b-a0be-466eca9714e4}</t>
  </si>
  <si>
    <t>VRN</t>
  </si>
  <si>
    <t>Vedlejší rozpočtové náklady</t>
  </si>
  <si>
    <t>{c1a3fab1-6b0f-4dba-ab10-519218c19435}</t>
  </si>
  <si>
    <t>KRYCÍ LIST SOUPISU PRACÍ</t>
  </si>
  <si>
    <t>Objekt:</t>
  </si>
  <si>
    <t>D.1.1 - Architektonické-stavební a stavebně-konstrukční řešení</t>
  </si>
  <si>
    <t>Soupis:</t>
  </si>
  <si>
    <t>D.1.1.1 - Bourané konstrukce</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</si>
  <si>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 Rozpočet slouží výhradně a pouze pro výběr zhotovitele. Rozpočet je sestaven na základě vyhlášky č. 169/2016 Sb. Zhotovitel je povinen zkontrolovat rozpočet a doplnit chybějící položky. V opačném případě je zhotovitel povinen upozornit zadavatele na případné nedostatky. Ceny v nabídce musí vycházet nejen z předloženého soupisu výkonů, ale i ze znalosti celého projektu. Prostudování kompletní dokumentace je nutnou podmínkou předložení nabídky. Veškeré konstrukce se dodávají jako plně funkční celek.</t>
  </si>
  <si>
    <t>REKAPITULACE ČLENĚNÍ SOUPISU PRACÍ</t>
  </si>
  <si>
    <t>Kód dílu - Popis</t>
  </si>
  <si>
    <t>Cena celkem [CZK]</t>
  </si>
  <si>
    <t>-1</t>
  </si>
  <si>
    <t>HSV - Práce a dodávky HSV</t>
  </si>
  <si>
    <t xml:space="preserve">    9 - Ostatní konstrukce a práce, bourání</t>
  </si>
  <si>
    <t xml:space="preserve">    997 - Přesun sutě</t>
  </si>
  <si>
    <t>PSV - Práce a dodávky PSV</t>
  </si>
  <si>
    <t xml:space="preserve">    751 - Vzduchotechnika</t>
  </si>
  <si>
    <t xml:space="preserve">    762 - Konstrukce tesařské</t>
  </si>
  <si>
    <t xml:space="preserve">    763 - Konstrukce suché výstavby</t>
  </si>
  <si>
    <t xml:space="preserve">    766 - Konstrukce truhlářské</t>
  </si>
  <si>
    <t xml:space="preserve">    767 - Konstrukce zámečnické</t>
  </si>
  <si>
    <t xml:space="preserve">    776 - Podlahy povlakové</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</si>
  <si>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</si>
  <si>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</si>
  <si>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</si>
  <si>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</si>
  <si>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</si>
  <si>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</si>
  <si>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</si>
  <si>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</si>
  <si>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</si>
  <si>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</si>
  <si>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</si>
  <si>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</si>
  <si>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</si>
  <si>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</si>
  <si>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</si>
  <si>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</si>
  <si>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</si>
  <si>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</si>
  <si>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</si>
  <si>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</si>
  <si>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965043441</t>
  </si>
  <si>
    <t>Bourání mazanin betonových s potěrem nebo teracem tl. do 150 mm, plochy přes 4 m2</t>
  </si>
  <si>
    <t>m3</t>
  </si>
  <si>
    <t>CS ÚRS 2023 01</t>
  </si>
  <si>
    <t>4</t>
  </si>
  <si>
    <t>840965350</t>
  </si>
  <si>
    <t>Online PSC</t>
  </si>
  <si>
    <t>https://podminky.urs.cz/item/CS_URS_2023_01/965043441</t>
  </si>
  <si>
    <t>VV</t>
  </si>
  <si>
    <t>Úprava pódia - vybourání mazaniny (pl * v)</t>
  </si>
  <si>
    <t>5,71*0,11</t>
  </si>
  <si>
    <t>Součet</t>
  </si>
  <si>
    <t>965049112</t>
  </si>
  <si>
    <t>Bourání mazanin Příplatek k cenám za bourání mazanin betonových se svařovanou sítí, tl. přes 100 mm</t>
  </si>
  <si>
    <t>-1243215424</t>
  </si>
  <si>
    <t>https://podminky.urs.cz/item/CS_URS_2023_01/965049112</t>
  </si>
  <si>
    <t>3</t>
  </si>
  <si>
    <t>977312113</t>
  </si>
  <si>
    <t>Řezání stávajících betonových mazanin s vyztužením hloubky přes 100 do 150 mm</t>
  </si>
  <si>
    <t>m</t>
  </si>
  <si>
    <t>-1813867141</t>
  </si>
  <si>
    <t>https://podminky.urs.cz/item/CS_URS_2023_01/977312113</t>
  </si>
  <si>
    <t>Úprava pódia - řezání mazaniny (dl)</t>
  </si>
  <si>
    <t>3,6+7,0+3,9</t>
  </si>
  <si>
    <t>997</t>
  </si>
  <si>
    <t>Přesun sutě</t>
  </si>
  <si>
    <t>997013212</t>
  </si>
  <si>
    <t>Vnitrostaveništní doprava suti a vybouraných hmot vodorovně do 50 m svisle ručně pro budovy a haly výšky přes 6 do 9 m</t>
  </si>
  <si>
    <t>t</t>
  </si>
  <si>
    <t>-1082172160</t>
  </si>
  <si>
    <t>https://podminky.urs.cz/item/CS_URS_2023_01/997013212</t>
  </si>
  <si>
    <t>5</t>
  </si>
  <si>
    <t>997013219</t>
  </si>
  <si>
    <t>Vnitrostaveništní doprava suti a vybouraných hmot vodorovně do 50 m Příplatek k cenám -3111 až -3217 za zvětšenou vodorovnou dopravu přes vymezenou dopravní vzdálenost za každých dalších i započatých 10 m</t>
  </si>
  <si>
    <t>-1574455593</t>
  </si>
  <si>
    <t>https://podminky.urs.cz/item/CS_URS_2023_01/997013219</t>
  </si>
  <si>
    <t>31,316*15 'Přepočtené koeficientem množství</t>
  </si>
  <si>
    <t>6</t>
  </si>
  <si>
    <t>997013501</t>
  </si>
  <si>
    <t>Odvoz suti a vybouraných hmot na skládku nebo meziskládku se složením, na vzdálenost do 1 km</t>
  </si>
  <si>
    <t>870703216</t>
  </si>
  <si>
    <t>https://podminky.urs.cz/item/CS_URS_2023_01/997013501</t>
  </si>
  <si>
    <t>7</t>
  </si>
  <si>
    <t>997013509</t>
  </si>
  <si>
    <t>Odvoz suti a vybouraných hmot na skládku nebo meziskládku se složením, na vzdálenost Příplatek k ceně za každý další i započatý 1 km přes 1 km</t>
  </si>
  <si>
    <t>190245936</t>
  </si>
  <si>
    <t>https://podminky.urs.cz/item/CS_URS_2023_01/997013509</t>
  </si>
  <si>
    <t>31,316*9 'Přepočtené koeficientem množství</t>
  </si>
  <si>
    <t>8</t>
  </si>
  <si>
    <t>99701363X1</t>
  </si>
  <si>
    <t>Poplatek za uložení stavebního odpadu na skládce (skládkovné) ve složení odpadu dle položek bouracích prací</t>
  </si>
  <si>
    <t>vlastní</t>
  </si>
  <si>
    <t>2079940504</t>
  </si>
  <si>
    <t>PSV</t>
  </si>
  <si>
    <t>Práce a dodávky PSV</t>
  </si>
  <si>
    <t>751</t>
  </si>
  <si>
    <t>Vzduchotechnika</t>
  </si>
  <si>
    <t>VZ 01</t>
  </si>
  <si>
    <t>Demontáž rozvodu chlazení v pylonu</t>
  </si>
  <si>
    <t>kpl</t>
  </si>
  <si>
    <t>16</t>
  </si>
  <si>
    <t>430219959</t>
  </si>
  <si>
    <t>P</t>
  </si>
  <si>
    <t>Poznámka k položce:
viz výkres AS 402 - Úprava systému větrání, chlazení a vytápění
v rámci nacenění brát v úvahu poznámky u výkresu</t>
  </si>
  <si>
    <t>10</t>
  </si>
  <si>
    <t>VZ 02</t>
  </si>
  <si>
    <t>Demontáž napojení odvodu vytápění a chlazení včetně podlahové mřížky (mřížka bude použita v nové pozici na pódiu)</t>
  </si>
  <si>
    <t>-1713167455</t>
  </si>
  <si>
    <t>11</t>
  </si>
  <si>
    <t>VZ 03</t>
  </si>
  <si>
    <t>Demontáž rozvodu přívodu vzduchu včetně zaslepní nápojného místa</t>
  </si>
  <si>
    <t>1473059766</t>
  </si>
  <si>
    <t>12</t>
  </si>
  <si>
    <t>VZ 04</t>
  </si>
  <si>
    <t>Demontáž flexi potrubí včetně koncového prvku (koncový prvek bude znovu použit v nové pozici)</t>
  </si>
  <si>
    <t>-401943182</t>
  </si>
  <si>
    <t>13</t>
  </si>
  <si>
    <t>VZ 06</t>
  </si>
  <si>
    <t>Demontáž části VZT rozvodů - délku demontované části potrubí přizpůsobit nutnému prostoru pro napojení</t>
  </si>
  <si>
    <t>-256994413</t>
  </si>
  <si>
    <t>762</t>
  </si>
  <si>
    <t>Konstrukce tesařské</t>
  </si>
  <si>
    <t>14</t>
  </si>
  <si>
    <t>762526811</t>
  </si>
  <si>
    <t>Demontáž podlah z desek dřevotřískových, překližkových, sololitových tl. do 20 mm bez polštářů</t>
  </si>
  <si>
    <t>m2</t>
  </si>
  <si>
    <t>1316466374</t>
  </si>
  <si>
    <t>https://podminky.urs.cz/item/CS_URS_2023_01/762526811</t>
  </si>
  <si>
    <t>Demontáž desek podlah (pl)</t>
  </si>
  <si>
    <t>BP 01</t>
  </si>
  <si>
    <t>2,01*1,75*3</t>
  </si>
  <si>
    <t>762711820</t>
  </si>
  <si>
    <t>Demontáž prostorových vázaných konstrukcí z řeziva hraněného nebo polohraněného průřezové plochy přes 120 do 224 cm2</t>
  </si>
  <si>
    <t>176574777</t>
  </si>
  <si>
    <t>https://podminky.urs.cz/item/CS_URS_2023_01/762711820</t>
  </si>
  <si>
    <t>Demontáž pódia pro kameramany (předpoklad dl)</t>
  </si>
  <si>
    <t>(2,01*12+1,75*4+0,43*12)*3</t>
  </si>
  <si>
    <t>763</t>
  </si>
  <si>
    <t>Konstrukce suché výstavby</t>
  </si>
  <si>
    <t>763111811</t>
  </si>
  <si>
    <t>Demontáž příček ze sádrokartonových desek s nosnou konstrukcí z ocelových profilů jednoduchých, opláštění jednoduché</t>
  </si>
  <si>
    <t>-1263042528</t>
  </si>
  <si>
    <t>https://podminky.urs.cz/item/CS_URS_2023_01/763111811</t>
  </si>
  <si>
    <t>Demotnáž obložení sloupu (pl)</t>
  </si>
  <si>
    <t>BP 04</t>
  </si>
  <si>
    <t>18,58</t>
  </si>
  <si>
    <t>BP 05</t>
  </si>
  <si>
    <t>8,99</t>
  </si>
  <si>
    <t>17</t>
  </si>
  <si>
    <t>763131821</t>
  </si>
  <si>
    <t>Demontáž podhledu nebo samostatného požárního předělu ze sádrokartonových desek s nosnou konstrukcí dvouvrstvou z ocelových profilů, opláštění jednoduché</t>
  </si>
  <si>
    <t>-1055516879</t>
  </si>
  <si>
    <t>https://podminky.urs.cz/item/CS_URS_2023_01/763131821</t>
  </si>
  <si>
    <t>Demotnáž SDK podhledu (pl)</t>
  </si>
  <si>
    <t>BP 19</t>
  </si>
  <si>
    <t>69,14</t>
  </si>
  <si>
    <t>766</t>
  </si>
  <si>
    <t>Konstrukce truhlářské</t>
  </si>
  <si>
    <t>18</t>
  </si>
  <si>
    <t>766221811</t>
  </si>
  <si>
    <t>Demontáž schodů celodřevěných samonosných</t>
  </si>
  <si>
    <t>-92177041</t>
  </si>
  <si>
    <t>https://podminky.urs.cz/item/CS_URS_2023_01/766221811</t>
  </si>
  <si>
    <t>Demontáž schodu (dl)</t>
  </si>
  <si>
    <t>BP 22</t>
  </si>
  <si>
    <t>3,2*2</t>
  </si>
  <si>
    <t>19</t>
  </si>
  <si>
    <t>766411812</t>
  </si>
  <si>
    <t>Demontáž obložení stěn panely, plochy přes 1,5 m2</t>
  </si>
  <si>
    <t>1658561603</t>
  </si>
  <si>
    <t>https://podminky.urs.cz/item/CS_URS_2023_01/766411812</t>
  </si>
  <si>
    <t>Demontáž opláštění (dl * v)</t>
  </si>
  <si>
    <t>(2,01*2+1,75*2)*0,43*3</t>
  </si>
  <si>
    <t>BP 16</t>
  </si>
  <si>
    <t>6,13</t>
  </si>
  <si>
    <t>BP 20</t>
  </si>
  <si>
    <t>25,77</t>
  </si>
  <si>
    <t>20</t>
  </si>
  <si>
    <t>766411822</t>
  </si>
  <si>
    <t>Demontáž obložení stěn podkladových roštů</t>
  </si>
  <si>
    <t>-2088346969</t>
  </si>
  <si>
    <t>https://podminky.urs.cz/item/CS_URS_2023_01/766411822</t>
  </si>
  <si>
    <t>Demontáž opláštění - rošt (dl * v)</t>
  </si>
  <si>
    <t>14,8*0,415</t>
  </si>
  <si>
    <t>767</t>
  </si>
  <si>
    <t>Konstrukce zámečnické</t>
  </si>
  <si>
    <t>767_BP 02</t>
  </si>
  <si>
    <t>Demontáž pylonu (oválný, 1,65 x 0,5 x 4,0 m) - zámečnická konstrukce opláštěná nerezovým plechem a perforovanou překližkou</t>
  </si>
  <si>
    <t>1740616142</t>
  </si>
  <si>
    <t>22</t>
  </si>
  <si>
    <t>767_BP 12</t>
  </si>
  <si>
    <t>Demontáž řečnického pozadí (oválný, 7,05 x 0,9 x 4,0 m) - neznámá konstrukce opláštěná zezadu děrovanou překližkou, ostatní strany deskový materiál s tapetou</t>
  </si>
  <si>
    <t>-1499277512</t>
  </si>
  <si>
    <t>23</t>
  </si>
  <si>
    <t>767112812</t>
  </si>
  <si>
    <t>Demontáž stěn a příček pro zasklení svařovaných</t>
  </si>
  <si>
    <t>2051729234</t>
  </si>
  <si>
    <t>https://podminky.urs.cz/item/CS_URS_2023_01/767112812</t>
  </si>
  <si>
    <t>Demontáž prosklené stěny (pl)</t>
  </si>
  <si>
    <t>BP 17</t>
  </si>
  <si>
    <t>53,64</t>
  </si>
  <si>
    <t>24</t>
  </si>
  <si>
    <t>767541281</t>
  </si>
  <si>
    <t>Demontáž zdvojených podlah nosné konstrukce pro prostory s těžkým provozem z konstrukce z kovových rektifikačních stojek a rastrových profilů modulu 600 x 600 mm výšky do 500 mm</t>
  </si>
  <si>
    <t>-1867755077</t>
  </si>
  <si>
    <t>https://podminky.urs.cz/item/CS_URS_2023_01/767541281</t>
  </si>
  <si>
    <t>Demontáž zdvojených podlah (pl)</t>
  </si>
  <si>
    <t>BP 23</t>
  </si>
  <si>
    <t>(5,7+4,13)</t>
  </si>
  <si>
    <t>25</t>
  </si>
  <si>
    <t>767541781</t>
  </si>
  <si>
    <t>Demontáž zdvojených podlah nášlapných desek rozměru 600 x 600 mm do suti</t>
  </si>
  <si>
    <t>-1807992274</t>
  </si>
  <si>
    <t>https://podminky.urs.cz/item/CS_URS_2023_01/767541781</t>
  </si>
  <si>
    <t>26</t>
  </si>
  <si>
    <t>767896810</t>
  </si>
  <si>
    <t>Demontáž lišt a okopových plechů lišt</t>
  </si>
  <si>
    <t>-1064233617</t>
  </si>
  <si>
    <t>https://podminky.urs.cz/item/CS_URS_2023_01/767896810</t>
  </si>
  <si>
    <t>Demotnáž krycí lišty (dl)</t>
  </si>
  <si>
    <t>BP 15</t>
  </si>
  <si>
    <t>8,0</t>
  </si>
  <si>
    <t>27</t>
  </si>
  <si>
    <t>767996701</t>
  </si>
  <si>
    <t>Demontáž ostatních zámečnických konstrukcí řezáním o hmotnosti jednotlivých dílů do 50 kg</t>
  </si>
  <si>
    <t>kg</t>
  </si>
  <si>
    <t>-978903461</t>
  </si>
  <si>
    <t>https://podminky.urs.cz/item/CS_URS_2023_01/767996701</t>
  </si>
  <si>
    <t>Úprava pódia - odřezání ocelových konstrukcí (dl * hm)</t>
  </si>
  <si>
    <t>U 140</t>
  </si>
  <si>
    <t>(3,5*2)*16,0</t>
  </si>
  <si>
    <t>HEA 140</t>
  </si>
  <si>
    <t>0,7*60,3</t>
  </si>
  <si>
    <t>okrajový plech</t>
  </si>
  <si>
    <t>0,043*7850</t>
  </si>
  <si>
    <t>trapézový plech</t>
  </si>
  <si>
    <t>5,71*10,0</t>
  </si>
  <si>
    <t>776</t>
  </si>
  <si>
    <t>Podlahy povlakové</t>
  </si>
  <si>
    <t>28</t>
  </si>
  <si>
    <t>776201811</t>
  </si>
  <si>
    <t>Demontáž povlakových podlahovin lepených ručně bez podložky</t>
  </si>
  <si>
    <t>1569778820</t>
  </si>
  <si>
    <t>https://podminky.urs.cz/item/CS_URS_2023_01/776201811</t>
  </si>
  <si>
    <t>Odstraněná podlahové krytiny (pl)</t>
  </si>
  <si>
    <t>BP 03</t>
  </si>
  <si>
    <t>pódium</t>
  </si>
  <si>
    <t>60,29</t>
  </si>
  <si>
    <t>1.NP</t>
  </si>
  <si>
    <t>171,3</t>
  </si>
  <si>
    <t>2.NP</t>
  </si>
  <si>
    <t>70,1</t>
  </si>
  <si>
    <t>29</t>
  </si>
  <si>
    <t>776991821</t>
  </si>
  <si>
    <t>Ostatní práce odstranění lepidla ručně z podlah</t>
  </si>
  <si>
    <t>-933410828</t>
  </si>
  <si>
    <t>https://podminky.urs.cz/item/CS_URS_2023_01/776991821</t>
  </si>
  <si>
    <t>30</t>
  </si>
  <si>
    <t>776410811</t>
  </si>
  <si>
    <t>Demontáž soklíků nebo lišt pryžových nebo plastových</t>
  </si>
  <si>
    <t>1775705263</t>
  </si>
  <si>
    <t>https://podminky.urs.cz/item/CS_URS_2023_01/776410811</t>
  </si>
  <si>
    <t>Demontáž soklíku (dl)</t>
  </si>
  <si>
    <t>89,03</t>
  </si>
  <si>
    <t>OST</t>
  </si>
  <si>
    <t>Ostatní</t>
  </si>
  <si>
    <t>31</t>
  </si>
  <si>
    <t>BP 02</t>
  </si>
  <si>
    <t>Demontáž vývodů vzduchotechniky, elektroinstalace, AV techniky a osvětlení v pylonu</t>
  </si>
  <si>
    <t>262144</t>
  </si>
  <si>
    <t>-1579186511</t>
  </si>
  <si>
    <t>32</t>
  </si>
  <si>
    <t>BP 06</t>
  </si>
  <si>
    <t>Demontáž a přesun stávajícího čidla na nový obklad stěny</t>
  </si>
  <si>
    <t>-1563799111</t>
  </si>
  <si>
    <t>33</t>
  </si>
  <si>
    <t>BP 07</t>
  </si>
  <si>
    <t>Demontáž náhledové obrazovky a uskladnění dle pokynů zadavatele</t>
  </si>
  <si>
    <t>1558588234</t>
  </si>
  <si>
    <t>34</t>
  </si>
  <si>
    <t>BP 08</t>
  </si>
  <si>
    <t>Demontáž a přesun stávající čtečky do nové pozice</t>
  </si>
  <si>
    <t>1785593169</t>
  </si>
  <si>
    <t>35</t>
  </si>
  <si>
    <t>BP 09</t>
  </si>
  <si>
    <t>Demontáž a přesun stávající klávesnice do nové pozice</t>
  </si>
  <si>
    <t>837330182</t>
  </si>
  <si>
    <t>36</t>
  </si>
  <si>
    <t>BP 10</t>
  </si>
  <si>
    <t>Demontáž označení únikový východ</t>
  </si>
  <si>
    <t>1943942783</t>
  </si>
  <si>
    <t>37</t>
  </si>
  <si>
    <t>BP 13</t>
  </si>
  <si>
    <t>Demontáž svítidla v podlaze</t>
  </si>
  <si>
    <t>-1347219666</t>
  </si>
  <si>
    <t>38</t>
  </si>
  <si>
    <t>BP 14</t>
  </si>
  <si>
    <t>Demontáž podlahové krabice</t>
  </si>
  <si>
    <t>-1960673816</t>
  </si>
  <si>
    <t>39</t>
  </si>
  <si>
    <t>BP 18</t>
  </si>
  <si>
    <t>Demontáž reflektoru</t>
  </si>
  <si>
    <t>2147031624</t>
  </si>
  <si>
    <t>40</t>
  </si>
  <si>
    <t>BP 19.1</t>
  </si>
  <si>
    <t>Demontáž svítidel v podhledu</t>
  </si>
  <si>
    <t>1459776964</t>
  </si>
  <si>
    <t>41</t>
  </si>
  <si>
    <t>BP 19.2</t>
  </si>
  <si>
    <t>Demontáž a přesun WIFI do nového podhledu</t>
  </si>
  <si>
    <t>98403172</t>
  </si>
  <si>
    <t>42</t>
  </si>
  <si>
    <t>BP 19.3</t>
  </si>
  <si>
    <t>Demontáž a přesun čidla EPS do nového podhledu</t>
  </si>
  <si>
    <t>-726754213</t>
  </si>
  <si>
    <t>43</t>
  </si>
  <si>
    <t>BP 19.4</t>
  </si>
  <si>
    <t>Demontáž a přesun výústek VZT do nového podhledu</t>
  </si>
  <si>
    <t>1853076674</t>
  </si>
  <si>
    <t>44</t>
  </si>
  <si>
    <t>BP 21</t>
  </si>
  <si>
    <t>Demontáž stolů (dl. 14,5 m) - včetně přemístění zásuvek a technologií do nových stolů</t>
  </si>
  <si>
    <t>745732956</t>
  </si>
  <si>
    <t>45</t>
  </si>
  <si>
    <t>OST01</t>
  </si>
  <si>
    <t>Demontáž, vystěhování, přesun a likvidace nábytku a dalšího příslušenství (rozsah dle PD)</t>
  </si>
  <si>
    <t>-442333088</t>
  </si>
  <si>
    <t xml:space="preserve">Poznámka k položce:
SÁL
židle - cca 45 kusů
zasedací stoly - cca 45 pracovních míst
stoly pro gastrokoutky - cca 3 kusy
jídelní nerezový gastro pult - cca 2 kusy
zásobník na vodu
PŘEDSÁLÍ
židle - cca 9 kusů
zasedací stoly - pro cca 4 pracovní místa
vlajkový stojan na 3 vlajky
skříňka 780 x 420 x 1260 mm
skříň pro rack 2000 x 800 x 2300 mm
</t>
  </si>
  <si>
    <t>46</t>
  </si>
  <si>
    <t>OST02</t>
  </si>
  <si>
    <t>Demontáž, uložení a zpětná montáž dýzy v obkladu (nad režií)</t>
  </si>
  <si>
    <t>kus</t>
  </si>
  <si>
    <t>1444617774</t>
  </si>
  <si>
    <t>malby_nove_pl</t>
  </si>
  <si>
    <t>70,98</t>
  </si>
  <si>
    <t>malby_stav_pl</t>
  </si>
  <si>
    <t>490</t>
  </si>
  <si>
    <t>podium_kam_pl</t>
  </si>
  <si>
    <t>13,813</t>
  </si>
  <si>
    <t>skladba_P1a_pl</t>
  </si>
  <si>
    <t>253,16</t>
  </si>
  <si>
    <t>skladba_P1b_pl</t>
  </si>
  <si>
    <t>66,38</t>
  </si>
  <si>
    <t>skladba_W1_pl</t>
  </si>
  <si>
    <t>30,6</t>
  </si>
  <si>
    <t>skladba_W2_pl</t>
  </si>
  <si>
    <t>76,28</t>
  </si>
  <si>
    <t>sokl_P1a_dl</t>
  </si>
  <si>
    <t>68</t>
  </si>
  <si>
    <t>sokl_P1b_dl</t>
  </si>
  <si>
    <t>D.1.1.2 - Nové konstrukce</t>
  </si>
  <si>
    <t xml:space="preserve">    4 - Vodorovné konstrukce</t>
  </si>
  <si>
    <t xml:space="preserve">    6 - Úpravy povrchů, podlahy a osazování výplní</t>
  </si>
  <si>
    <t xml:space="preserve">    998 - Přesun hmot</t>
  </si>
  <si>
    <t xml:space="preserve">    714 - Akustická a protiotřesová opatření</t>
  </si>
  <si>
    <t xml:space="preserve">    783 - Dokončovací práce - nátěry</t>
  </si>
  <si>
    <t xml:space="preserve">    784 - Dokončovací práce - malby a tapety</t>
  </si>
  <si>
    <t>Vodorovné konstrukce</t>
  </si>
  <si>
    <t>41135421X</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</si>
  <si>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do 60 mm, tl. plechu 1,00 mm</t>
  </si>
  <si>
    <t>-807140293</t>
  </si>
  <si>
    <t>Poznámka k položce:
TR 55 x 250 x 1 mm</t>
  </si>
  <si>
    <t>Úprava pódia - trapézový plech (pl)</t>
  </si>
  <si>
    <t>11,0</t>
  </si>
  <si>
    <t>Úpravy povrchů, podlahy a osazování výplní</t>
  </si>
  <si>
    <t>612325411</t>
  </si>
  <si>
    <t>Oprava vápenocementové omítky vnitřních ploch hladké, tloušťky do 20 mm stěn, v rozsahu opravované plochy do 10%</t>
  </si>
  <si>
    <t>618171494</t>
  </si>
  <si>
    <t>https://podminky.urs.cz/item/CS_URS_2023_01/612325411</t>
  </si>
  <si>
    <t>Oprava omítky stávajících stěn po profesích (pl)</t>
  </si>
  <si>
    <t>619991011</t>
  </si>
  <si>
    <t>Zakrytí vnitřních ploch před znečištěním včetně pozdějšího odkrytí konstrukcí a prvků obalením fólií a přelepením páskou</t>
  </si>
  <si>
    <t>1359875812</t>
  </si>
  <si>
    <t>https://podminky.urs.cz/item/CS_URS_2023_01/619991011</t>
  </si>
  <si>
    <t>Zakrytí stávajících konstrukcí (pl)</t>
  </si>
  <si>
    <t>okna a dveře</t>
  </si>
  <si>
    <t>200,0</t>
  </si>
  <si>
    <t>631311125</t>
  </si>
  <si>
    <t>Mazanina z betonu prostého bez zvýšených nároků na prostředí tl. přes 80 do 120 mm tř. C 20/25</t>
  </si>
  <si>
    <t>1629774317</t>
  </si>
  <si>
    <t>https://podminky.urs.cz/item/CS_URS_2023_01/631311125</t>
  </si>
  <si>
    <t>Úprava pódia - beton (pl * v)</t>
  </si>
  <si>
    <t>P3a</t>
  </si>
  <si>
    <t>11,0*0,11</t>
  </si>
  <si>
    <t>P3b</t>
  </si>
  <si>
    <t>1,93*0,11</t>
  </si>
  <si>
    <t>631319012</t>
  </si>
  <si>
    <t>Příplatek k cenám mazanin za úpravu povrchu mazaniny přehlazením, mazanina tl. přes 80 do 120 mm</t>
  </si>
  <si>
    <t>-1938358208</t>
  </si>
  <si>
    <t>https://podminky.urs.cz/item/CS_URS_2023_01/631319012</t>
  </si>
  <si>
    <t>631351101</t>
  </si>
  <si>
    <t>Bednění v podlahách rýh a hran zřízení</t>
  </si>
  <si>
    <t>-1358586247</t>
  </si>
  <si>
    <t>https://podminky.urs.cz/item/CS_URS_2023_01/631351101</t>
  </si>
  <si>
    <t>Úprava pódia - bednění (dl * v)</t>
  </si>
  <si>
    <t>(13,7+0,6*2)*0,5</t>
  </si>
  <si>
    <t>631351102</t>
  </si>
  <si>
    <t>Bednění v podlahách rýh a hran odstranění</t>
  </si>
  <si>
    <t>536990894</t>
  </si>
  <si>
    <t>https://podminky.urs.cz/item/CS_URS_2023_01/631351102</t>
  </si>
  <si>
    <t>631361821</t>
  </si>
  <si>
    <t>Výztuž mazanin 10 505 (R) nebo BSt 500</t>
  </si>
  <si>
    <t>-736066569</t>
  </si>
  <si>
    <t>https://podminky.urs.cz/item/CS_URS_2023_01/631361821</t>
  </si>
  <si>
    <t>Úprava pódia - výztuž (pl * dl * hm)</t>
  </si>
  <si>
    <t>(11,0*4)*0,4*1,2/1000</t>
  </si>
  <si>
    <t>631362021</t>
  </si>
  <si>
    <t>Výztuž mazanin ze svařovaných sítí z drátů typu KARI</t>
  </si>
  <si>
    <t>253160693</t>
  </si>
  <si>
    <t>https://podminky.urs.cz/item/CS_URS_2023_01/631362021</t>
  </si>
  <si>
    <t>Úprava pódia - výztuž (pl * hm)</t>
  </si>
  <si>
    <t>11,0*5,4*1,65/1000</t>
  </si>
  <si>
    <t>949101112</t>
  </si>
  <si>
    <t>Lešení pomocné pracovní pro objekty pozemních staveb pro zatížení do 150 kg/m2, o výšce lešeňové podlahy přes 1,9 do 3,5 m</t>
  </si>
  <si>
    <t>544138325</t>
  </si>
  <si>
    <t>https://podminky.urs.cz/item/CS_URS_2023_01/949101112</t>
  </si>
  <si>
    <t>9491011X1</t>
  </si>
  <si>
    <t>Montáž, pronájem a demontáž prostorového lešení nebo jiného montážního mechanismu dle zvyklostí zhotovitele do 10 m výšky</t>
  </si>
  <si>
    <t>-1309984170</t>
  </si>
  <si>
    <t>952901114</t>
  </si>
  <si>
    <t>Vyčištění budov nebo objektů před předáním do užívání budov bytové nebo občanské výstavby, světlé výšky podlaží přes 4 m</t>
  </si>
  <si>
    <t>-482310766</t>
  </si>
  <si>
    <t>https://podminky.urs.cz/item/CS_URS_2023_01/952901114</t>
  </si>
  <si>
    <t>985331211</t>
  </si>
  <si>
    <t>Dodatečné vlepování betonářské výztuže včetně vyvrtání a vyčištění otvoru chemickou maltou průměr výztuže 8 mm</t>
  </si>
  <si>
    <t>-584685119</t>
  </si>
  <si>
    <t>https://podminky.urs.cz/item/CS_URS_2023_01/985331211</t>
  </si>
  <si>
    <t>Úprava pódia (dl * p)(p = 8 ks/m)</t>
  </si>
  <si>
    <t>13,6*8*0,2</t>
  </si>
  <si>
    <t>-873860913</t>
  </si>
  <si>
    <t>-760539439</t>
  </si>
  <si>
    <t>0,152*15 'Přepočtené koeficientem množství</t>
  </si>
  <si>
    <t>-1084411276</t>
  </si>
  <si>
    <t>606025274</t>
  </si>
  <si>
    <t>0,152*9 'Přepočtené koeficientem množství</t>
  </si>
  <si>
    <t>2027153007</t>
  </si>
  <si>
    <t>998</t>
  </si>
  <si>
    <t>Přesun hmot</t>
  </si>
  <si>
    <t>998018002</t>
  </si>
  <si>
    <t>Přesun hmot pro budovy občanské výstavby, bydlení, výrobu a služby ruční - bez užití mechanizace vodorovná dopravní vzdálenost do 100 m pro budovy s jakoukoliv nosnou konstrukcí výšky přes 6 do 12 m</t>
  </si>
  <si>
    <t>-42217432</t>
  </si>
  <si>
    <t>https://podminky.urs.cz/item/CS_URS_2023_01/998018002</t>
  </si>
  <si>
    <t>998018011</t>
  </si>
  <si>
    <t>Přesun hmot pro budovy občanské výstavby, bydlení, výrobu a služby ruční - bez užití mechanizace Příplatek k cenám za ruční zvětšený přesun přes vymezenou největší dopravní vzdálenost za každých dalších i započatých 100 m</t>
  </si>
  <si>
    <t>-1672694133</t>
  </si>
  <si>
    <t>https://podminky.urs.cz/item/CS_URS_2023_01/998018011</t>
  </si>
  <si>
    <t>714</t>
  </si>
  <si>
    <t>Akustická a protiotřesová opatření</t>
  </si>
  <si>
    <t>NFR-P</t>
  </si>
  <si>
    <t>D+M nízkofrekvenční rezonátor - pohledový (kompletní dodávka dle specifikace v PD)</t>
  </si>
  <si>
    <t>-289989606</t>
  </si>
  <si>
    <t>SDK-NF</t>
  </si>
  <si>
    <t>D+M sádrokartonový podhled nízkofrekvenční zavěšený (kompletní dodávka dle specifikace v PD)</t>
  </si>
  <si>
    <t>-1007365805</t>
  </si>
  <si>
    <t>RAP-S</t>
  </si>
  <si>
    <t>D+M akustický stropní podhled pohltivý - minerální s obdelníkovými kazetami se zvýrazněným jedním směrem (kompletní dodávka dle specifikace v PD)</t>
  </si>
  <si>
    <t>5878368</t>
  </si>
  <si>
    <t>BAR</t>
  </si>
  <si>
    <t>D+M mikroperforovaná akustická fólie (kompletní dodávka dle specifikace v PD)</t>
  </si>
  <si>
    <t>1968730686</t>
  </si>
  <si>
    <t>VZ 05</t>
  </si>
  <si>
    <t>Posun flexi potrubí včetně koncového prvku do nové pozice</t>
  </si>
  <si>
    <t>-141419280</t>
  </si>
  <si>
    <t>VZ 07</t>
  </si>
  <si>
    <t>D+M štěrbinové výustě - usměrňovací lamely umožňující manuální nastavení, počet štěrbin 4, eloxovaný hliník, na atypický plenum box</t>
  </si>
  <si>
    <t>-830919056</t>
  </si>
  <si>
    <t>VZ 08</t>
  </si>
  <si>
    <t>D+M atypický plenum box s připojovacím hrdlem, pozinkovaný ocelový plech, s izolací tl. 6 mm, pro montáž štěrbinové výustě</t>
  </si>
  <si>
    <t>1259857462</t>
  </si>
  <si>
    <t>VZ 09</t>
  </si>
  <si>
    <t>Nový rozvod odvodu vytápění a chlazení včetně napojení do nové pozice podlahové mřížky a prodloužení stávajícího napojného potrubí</t>
  </si>
  <si>
    <t>-1459946929</t>
  </si>
  <si>
    <t>VZ 10</t>
  </si>
  <si>
    <t>Nový rozvod přívodu vzduchu včetně napojení na stávající potrubí</t>
  </si>
  <si>
    <t>501146803</t>
  </si>
  <si>
    <t>VZ 11</t>
  </si>
  <si>
    <t>Nový rozvod přívodu chladu včetně napojení na stávající potrubí a na plenum boxu</t>
  </si>
  <si>
    <t>1553216872</t>
  </si>
  <si>
    <t>VZ 12</t>
  </si>
  <si>
    <t>Nový rozvod flexi potrubí včetně přesunu a pojení na koncový prvek pod pódiem</t>
  </si>
  <si>
    <t>-1702368391</t>
  </si>
  <si>
    <t>VZ X0</t>
  </si>
  <si>
    <t>Ostatní nespecifikované konstrukce a práce</t>
  </si>
  <si>
    <t>-1748997758</t>
  </si>
  <si>
    <t>VZ OST</t>
  </si>
  <si>
    <t>Spojovací, těsnící a montážní materiál</t>
  </si>
  <si>
    <t>-1713826240</t>
  </si>
  <si>
    <t>763121511</t>
  </si>
  <si>
    <t>Stěna předsazená ze sádrokartonových desek s nosnou konstrukcí z ocelových profilů CD a UD, s kotvením CD po 1 500 mm jednoduše opláštěná deskou standardní A tl. 12,5 mm, stěna tl. 39,5 mm, bez izolace, EI 15</t>
  </si>
  <si>
    <t>-2007433412</t>
  </si>
  <si>
    <t>https://podminky.urs.cz/item/CS_URS_2023_01/763121511</t>
  </si>
  <si>
    <t>SDK předstěna (pl)</t>
  </si>
  <si>
    <t>W2</t>
  </si>
  <si>
    <t>763164756</t>
  </si>
  <si>
    <t>Obklad konstrukcí sádrokartonovými deskami včetně ochranných úhelníků uzavřeného tvaru rozvinuté šíře přes 1,6 m, opláštěný deskou protipožární DF, tl. 15 mm</t>
  </si>
  <si>
    <t>1189937081</t>
  </si>
  <si>
    <t>https://podminky.urs.cz/item/CS_URS_2023_01/763164756</t>
  </si>
  <si>
    <t>Obklad nosníků (pl)</t>
  </si>
  <si>
    <t>763121714</t>
  </si>
  <si>
    <t>Stěna předsazená ze sádrokartonových desek ostatní konstrukce a práce na předsazených stěnách ze sádrokartonových desek základní penetrační nátěr</t>
  </si>
  <si>
    <t>587153481</t>
  </si>
  <si>
    <t>https://podminky.urs.cz/item/CS_URS_2023_01/763121714</t>
  </si>
  <si>
    <t>SDK předstěna - penetrace (pl)</t>
  </si>
  <si>
    <t>763121761</t>
  </si>
  <si>
    <t>Stěna předsazená ze sádrokartonových desek Příplatek k cenám za rovinnost kvality speciální tmelení kvality Q3</t>
  </si>
  <si>
    <t>880255562</t>
  </si>
  <si>
    <t>https://podminky.urs.cz/item/CS_URS_2023_01/763121761</t>
  </si>
  <si>
    <t>SDK předstěna - tmelení (pl)</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</si>
  <si>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</si>
  <si>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</si>
  <si>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-921079377</t>
  </si>
  <si>
    <t>https://podminky.urs.cz/item/CS_URS_2023_01/998763302</t>
  </si>
  <si>
    <t>998763381</t>
  </si>
  <si>
    <t>Přesun hmot pro konstrukce montované z desek sádrokartonových, sádrovláknitých, cementovláknitých nebo cementových Příplatek k cenám za přesun prováděný bez použití mechanizace pro jakoukoliv výšku objektu</t>
  </si>
  <si>
    <t>-1590683007</t>
  </si>
  <si>
    <t>https://podminky.urs.cz/item/CS_URS_2023_01/998763381</t>
  </si>
  <si>
    <t>998763392</t>
  </si>
  <si>
    <t>Přesun hmot pro konstrukce montované z desek sádrokartonových, sádrovláknitých, cementovláknitých nebo cementových Příplatek k cenám za zvětšený přesun přes vymezenou dopravní vzdálenost do 500 m</t>
  </si>
  <si>
    <t>-1840601621</t>
  </si>
  <si>
    <t>https://podminky.urs.cz/item/CS_URS_2023_01/998763392</t>
  </si>
  <si>
    <t>RP1</t>
  </si>
  <si>
    <t>Repase stávajících špaletových oken cca 1500 x 2450 mm (specifikace a rozsah dle PD)</t>
  </si>
  <si>
    <t>19444660</t>
  </si>
  <si>
    <t>RP2</t>
  </si>
  <si>
    <t>Repase stávajících jednokřídlých dveří (specifikace a rozsah dle PD)</t>
  </si>
  <si>
    <t>2119567913</t>
  </si>
  <si>
    <t>RP3</t>
  </si>
  <si>
    <t>Repase stávajících dvoukřídlých dveří (specifikace a rozsah dle PD)</t>
  </si>
  <si>
    <t>-521173417</t>
  </si>
  <si>
    <t>767.MŘÍŽKA</t>
  </si>
  <si>
    <t>D+M mřížka tahokov podepřena z CD profilů, barva antracit (kompletní dodávka a specifikace dle PD)</t>
  </si>
  <si>
    <t>1123274642</t>
  </si>
  <si>
    <t>Poznámka k položce:
hrana pódia</t>
  </si>
  <si>
    <t>767541213</t>
  </si>
  <si>
    <t>Nosná konstrukce pro zdvojené podlahy (včetně dodávky materiálu) pro prostory s těžkým provozem z kovových rektifikačních stojek a rastrových C profilů modulu 600 x 600 mm výšky do 150 mm</t>
  </si>
  <si>
    <t>-481748058</t>
  </si>
  <si>
    <t>https://podminky.urs.cz/item/CS_URS_2023_01/767541213</t>
  </si>
  <si>
    <t>Doplnění zdvojené podlahy (pl)</t>
  </si>
  <si>
    <t>P2</t>
  </si>
  <si>
    <t>12,38</t>
  </si>
  <si>
    <t>767541411</t>
  </si>
  <si>
    <t>Montáž podlahových desek pro zdvojené podlahy rozměru 600 x 600 mm</t>
  </si>
  <si>
    <t>1257017093</t>
  </si>
  <si>
    <t>https://podminky.urs.cz/item/CS_URS_2023_01/767541411</t>
  </si>
  <si>
    <t>Zdvojená podlaha - desky (pl)</t>
  </si>
  <si>
    <t>nahrazení desek po odstranění svítidel a podlahových krabic</t>
  </si>
  <si>
    <t>0,6*0,6*10</t>
  </si>
  <si>
    <t>doplnění podlahy</t>
  </si>
  <si>
    <t>47</t>
  </si>
  <si>
    <t>M</t>
  </si>
  <si>
    <t>607952X1</t>
  </si>
  <si>
    <t>deska kalciumsulfátová pro zdvojené podlahy bez povrchu tl 40mm 600x600mm</t>
  </si>
  <si>
    <t>2115883578</t>
  </si>
  <si>
    <t>48</t>
  </si>
  <si>
    <t>767541711</t>
  </si>
  <si>
    <t>Montáž podlahových desek pro zdvojené podlahy přiřezání dřevotřískových nebo kalciumsulfátových desek</t>
  </si>
  <si>
    <t>-290152118</t>
  </si>
  <si>
    <t>https://podminky.urs.cz/item/CS_URS_2023_01/767541711</t>
  </si>
  <si>
    <t>Zdvojená podlaha - přiřezání desek (předpoklad dl)</t>
  </si>
  <si>
    <t>45,0</t>
  </si>
  <si>
    <t>49</t>
  </si>
  <si>
    <t>767995113</t>
  </si>
  <si>
    <t>Montáž ostatních atypických zámečnických konstrukcí hmotnosti přes 10 do 20 kg</t>
  </si>
  <si>
    <t>704327608</t>
  </si>
  <si>
    <t>https://podminky.urs.cz/item/CS_URS_2023_01/767995113</t>
  </si>
  <si>
    <t>50</t>
  </si>
  <si>
    <t>13010954</t>
  </si>
  <si>
    <t>ocel profilová jakost S235JR (11 375) průřez HEA 140</t>
  </si>
  <si>
    <t>-642946278</t>
  </si>
  <si>
    <t>Úprava pódia (dl * hm)</t>
  </si>
  <si>
    <t>(2,965+1,165+3,08+1,125+0,275*8)*24,7</t>
  </si>
  <si>
    <t>260,215*0,0011 'Přepočtené koeficientem množství</t>
  </si>
  <si>
    <t>51</t>
  </si>
  <si>
    <t>13010820</t>
  </si>
  <si>
    <t>ocel profilová jakost S235JR (11 375) průřez U (UPN) 140</t>
  </si>
  <si>
    <t>2065190609</t>
  </si>
  <si>
    <t>(1,565+1,43)*16,0</t>
  </si>
  <si>
    <t>47,92*0,0011 'Přepočtené koeficientem množství</t>
  </si>
  <si>
    <t>52</t>
  </si>
  <si>
    <t>13011063</t>
  </si>
  <si>
    <t>úhelník ocelový rovnostranný jakost S235JR (11 375) 50x50x3mm</t>
  </si>
  <si>
    <t>-304760833</t>
  </si>
  <si>
    <t>(0,9+1,5+1,7+0,9)*2,3</t>
  </si>
  <si>
    <t>11,5*0,0011 'Přepočtené koeficientem množství</t>
  </si>
  <si>
    <t>53</t>
  </si>
  <si>
    <t>145502X1</t>
  </si>
  <si>
    <t>profil ocelový čtvercový SHS 50x50x3mm</t>
  </si>
  <si>
    <t>1183967081</t>
  </si>
  <si>
    <t>(1,84*16)*4,2</t>
  </si>
  <si>
    <t>123,648*0,0011 'Přepočtené koeficientem množství</t>
  </si>
  <si>
    <t>54</t>
  </si>
  <si>
    <t>-2051940795</t>
  </si>
  <si>
    <t>55</t>
  </si>
  <si>
    <t>145503X2</t>
  </si>
  <si>
    <t>profil ocelový obdélníkový RHS 100x50x6mm</t>
  </si>
  <si>
    <t>-1426879353</t>
  </si>
  <si>
    <t>Ocelová konstrukce (dl * hm)</t>
  </si>
  <si>
    <t>(4,19*6+2,75*3+2,76*3+2,91*3+2,78*3+2,77*3)*12,0</t>
  </si>
  <si>
    <t>804,6*0,0011 'Přepočtené koeficientem množství</t>
  </si>
  <si>
    <t>56</t>
  </si>
  <si>
    <t>998767102</t>
  </si>
  <si>
    <t>Přesun hmot pro zámečnické konstrukce stanovený z hmotnosti přesunovaného materiálu vodorovná dopravní vzdálenost do 50 m v objektech výšky přes 6 do 12 m</t>
  </si>
  <si>
    <t>-1217013180</t>
  </si>
  <si>
    <t>https://podminky.urs.cz/item/CS_URS_2023_01/998767102</t>
  </si>
  <si>
    <t>57</t>
  </si>
  <si>
    <t>998767181</t>
  </si>
  <si>
    <t>Přesun hmot pro zámečnické konstrukce stanovený z hmotnosti přesunovaného materiálu Příplatek k cenám za přesun prováděný bez použití mechanizace pro jakoukoliv výšku objektu</t>
  </si>
  <si>
    <t>1957408793</t>
  </si>
  <si>
    <t>https://podminky.urs.cz/item/CS_URS_2023_01/998767181</t>
  </si>
  <si>
    <t>58</t>
  </si>
  <si>
    <t>998767193</t>
  </si>
  <si>
    <t>Přesun hmot pro zámečnické konstrukce stanovený z hmotnosti přesunovaného materiálu Příplatek k cenám za zvětšený přesun přes vymezenou největší dopravní vzdálenost do 500 m</t>
  </si>
  <si>
    <t>2014771177</t>
  </si>
  <si>
    <t>https://podminky.urs.cz/item/CS_URS_2023_01/998767193</t>
  </si>
  <si>
    <t>59</t>
  </si>
  <si>
    <t>776111116</t>
  </si>
  <si>
    <t>Příprava podkladu broušení podlah stávajícího podkladu pro odstranění lepidla (po starých krytinách)</t>
  </si>
  <si>
    <t>1507726101</t>
  </si>
  <si>
    <t>https://podminky.urs.cz/item/CS_URS_2023_01/776111116</t>
  </si>
  <si>
    <t>Koberec - odstranění starého lepidla (pl)</t>
  </si>
  <si>
    <t>60</t>
  </si>
  <si>
    <t>776121111</t>
  </si>
  <si>
    <t>Příprava podkladu penetrace vodou ředitelná podlah</t>
  </si>
  <si>
    <t>-1451080530</t>
  </si>
  <si>
    <t>https://podminky.urs.cz/item/CS_URS_2023_01/776121111</t>
  </si>
  <si>
    <t>Koberec - penetrace (pl)</t>
  </si>
  <si>
    <t>61</t>
  </si>
  <si>
    <t>776211211</t>
  </si>
  <si>
    <t>Montáž textilních podlahovin lepením čtverců standardních</t>
  </si>
  <si>
    <t>987425237</t>
  </si>
  <si>
    <t>https://podminky.urs.cz/item/CS_URS_2023_01/776211211</t>
  </si>
  <si>
    <t>Poznámka k položce:
včetně ořezávání dle předepsaných tvarů</t>
  </si>
  <si>
    <t>Koberec (pl)</t>
  </si>
  <si>
    <t>62</t>
  </si>
  <si>
    <t>697510X2</t>
  </si>
  <si>
    <t>koberec ve čtvercích - přesná specifikace dle PD (barva lomená bílá)</t>
  </si>
  <si>
    <t>-1160640354</t>
  </si>
  <si>
    <t>P1b</t>
  </si>
  <si>
    <t>Mezisoučet</t>
  </si>
  <si>
    <t>sokl_P1b_dl*0,06</t>
  </si>
  <si>
    <t>67,7*1,25 'Přepočtené koeficientem množství</t>
  </si>
  <si>
    <t>63</t>
  </si>
  <si>
    <t>697510X3</t>
  </si>
  <si>
    <t>koberec ve čtvercích - přesná specifikace dle PD (barva modrošedá)</t>
  </si>
  <si>
    <t>888584324</t>
  </si>
  <si>
    <t>P1a</t>
  </si>
  <si>
    <t>pódium pro kameramany</t>
  </si>
  <si>
    <t>8,125*1,7</t>
  </si>
  <si>
    <t>sokl_P1a_dl*0,06</t>
  </si>
  <si>
    <t>271,053*1,25 'Přepočtené koeficientem množství</t>
  </si>
  <si>
    <t>64</t>
  </si>
  <si>
    <t>776421111</t>
  </si>
  <si>
    <t>Montáž lišt obvodových lepených</t>
  </si>
  <si>
    <t>1671079729</t>
  </si>
  <si>
    <t>https://podminky.urs.cz/item/CS_URS_2023_01/776421111</t>
  </si>
  <si>
    <t>Koberec - sokl (dl)</t>
  </si>
  <si>
    <t>modrošedá</t>
  </si>
  <si>
    <t>68,0</t>
  </si>
  <si>
    <t>lomená bílá</t>
  </si>
  <si>
    <t>22,0</t>
  </si>
  <si>
    <t>65</t>
  </si>
  <si>
    <t>697512X1</t>
  </si>
  <si>
    <t>lišta obvodová kovová pro vkládání kobercových pásků (dle PD)</t>
  </si>
  <si>
    <t>-1754429500</t>
  </si>
  <si>
    <t>90*1,1 'Přepočtené koeficientem množství</t>
  </si>
  <si>
    <t>66</t>
  </si>
  <si>
    <t>776421711</t>
  </si>
  <si>
    <t>Montáž lišt vložení pásků z podlahoviny do lišt včetně nařezání</t>
  </si>
  <si>
    <t>1768334504</t>
  </si>
  <si>
    <t>https://podminky.urs.cz/item/CS_URS_2023_01/776421711</t>
  </si>
  <si>
    <t>67</t>
  </si>
  <si>
    <t>998776102</t>
  </si>
  <si>
    <t>Přesun hmot pro podlahy povlakové stanovený z hmotnosti přesunovaného materiálu vodorovná dopravní vzdálenost do 50 m v objektech výšky přes 6 do 12 m</t>
  </si>
  <si>
    <t>-1121561931</t>
  </si>
  <si>
    <t>https://podminky.urs.cz/item/CS_URS_2023_01/998776102</t>
  </si>
  <si>
    <t>998776181</t>
  </si>
  <si>
    <t>Přesun hmot pro podlahy povlakové stanovený z hmotnosti přesunovaného materiálu Příplatek k cenám za přesun prováděný bez použití mechanizace pro jakoukoliv výšku objektu</t>
  </si>
  <si>
    <t>1949566110</t>
  </si>
  <si>
    <t>https://podminky.urs.cz/item/CS_URS_2023_01/998776181</t>
  </si>
  <si>
    <t>69</t>
  </si>
  <si>
    <t>998776193</t>
  </si>
  <si>
    <t>Přesun hmot pro podlahy povlakové stanovený z hmotnosti přesunovaného materiálu Příplatek k cenám za zvětšený přesun přes vymezenou největší dopravní vzdálenost do 500 m</t>
  </si>
  <si>
    <t>1134931137</t>
  </si>
  <si>
    <t>https://podminky.urs.cz/item/CS_URS_2023_01/998776193</t>
  </si>
  <si>
    <t>783</t>
  </si>
  <si>
    <t>Dokončovací práce - nátěry</t>
  </si>
  <si>
    <t>70</t>
  </si>
  <si>
    <t>7833441X1</t>
  </si>
  <si>
    <t>Základní nátěr zámečnických konstrukcí tloušťka nátěru 120-160 µm, životnost min 15 let, agresivita prostředí C2 dle EN ISO 12944-2 (dle PD)</t>
  </si>
  <si>
    <t>-71352103</t>
  </si>
  <si>
    <t>Ocelová konstrukce - nátěr (dl * š)</t>
  </si>
  <si>
    <t>(4,19*6+2,75*3+2,76*3+2,91*3+2,78*3+2,77*3)*(0,1*2+0,05*2)</t>
  </si>
  <si>
    <t>71</t>
  </si>
  <si>
    <t>783347101</t>
  </si>
  <si>
    <t>Krycí nátěr (email) zámečnických konstrukcí jednonásobný polyuretanový</t>
  </si>
  <si>
    <t>-718971575</t>
  </si>
  <si>
    <t>https://podminky.urs.cz/item/CS_URS_2023_01/783347101</t>
  </si>
  <si>
    <t>Ocelová konstrukce - nátěr vrchní (dl * š)</t>
  </si>
  <si>
    <t>72</t>
  </si>
  <si>
    <t>7833441X2</t>
  </si>
  <si>
    <t>Protipožární nátěr zámečnických konstrukcí R15 (dle PD)</t>
  </si>
  <si>
    <t>1135337342</t>
  </si>
  <si>
    <t>Úprava pódia - nátěr (dl * pl)</t>
  </si>
  <si>
    <t>(2,965+1,165+3,08+1,125+0,275*8)*0,79</t>
  </si>
  <si>
    <t>U140</t>
  </si>
  <si>
    <t>(1,565+1,43)*0,489</t>
  </si>
  <si>
    <t>L50x50x3</t>
  </si>
  <si>
    <t>(1,565+1,43)*0,19</t>
  </si>
  <si>
    <t>SHS 50x50x3</t>
  </si>
  <si>
    <t>(1,84*16)*0,19</t>
  </si>
  <si>
    <t>784</t>
  </si>
  <si>
    <t>Dokončovací práce - malby a tapety</t>
  </si>
  <si>
    <t>73</t>
  </si>
  <si>
    <t>784000X01</t>
  </si>
  <si>
    <t>Modrošedý polep zasklení dveří 950 x 2075 mm (dle PD)</t>
  </si>
  <si>
    <t>606520405</t>
  </si>
  <si>
    <t>74</t>
  </si>
  <si>
    <t>784121005</t>
  </si>
  <si>
    <t>Oškrabání malby v místnostech výšky přes 5,00 m</t>
  </si>
  <si>
    <t>785601105</t>
  </si>
  <si>
    <t>https://podminky.urs.cz/item/CS_URS_2023_01/784121005</t>
  </si>
  <si>
    <t>Malby - příprava podkladu (pl)</t>
  </si>
  <si>
    <t>75</t>
  </si>
  <si>
    <t>784121015</t>
  </si>
  <si>
    <t>Rozmývání podkladu po oškrabání malby v místnostech výšky přes 5,00 m</t>
  </si>
  <si>
    <t>-486603568</t>
  </si>
  <si>
    <t>https://podminky.urs.cz/item/CS_URS_2023_01/784121015</t>
  </si>
  <si>
    <t>76</t>
  </si>
  <si>
    <t>784181103</t>
  </si>
  <si>
    <t>Penetrace podkladu jednonásobná základní akrylátová bezbarvá v místnostech výšky přes 3,80 do 5,00 m</t>
  </si>
  <si>
    <t>-622962646</t>
  </si>
  <si>
    <t>https://podminky.urs.cz/item/CS_URS_2023_01/784181103</t>
  </si>
  <si>
    <t>77</t>
  </si>
  <si>
    <t>784181105</t>
  </si>
  <si>
    <t>Penetrace podkladu jednonásobná základní akrylátová bezbarvá v místnostech výšky přes 5,00 m</t>
  </si>
  <si>
    <t>1953740138</t>
  </si>
  <si>
    <t>https://podminky.urs.cz/item/CS_URS_2023_01/784181105</t>
  </si>
  <si>
    <t>78</t>
  </si>
  <si>
    <t>784211103</t>
  </si>
  <si>
    <t>Malby z malířských směsí oděruvzdorných za mokra dvojnásobné, bílé za mokra oděruvzdorné výborně v místnostech výšky přes 3,80 do 5,00 m</t>
  </si>
  <si>
    <t>-205646394</t>
  </si>
  <si>
    <t>https://podminky.urs.cz/item/CS_URS_2023_01/784211103</t>
  </si>
  <si>
    <t>Malby nových konstrukcí (pl)</t>
  </si>
  <si>
    <t>stěny</t>
  </si>
  <si>
    <t>(2,75+2,76+2,91+2,78+2,77)*2,01</t>
  </si>
  <si>
    <t>stropy</t>
  </si>
  <si>
    <t>5,4</t>
  </si>
  <si>
    <t>6,9</t>
  </si>
  <si>
    <t>79</t>
  </si>
  <si>
    <t>784211105</t>
  </si>
  <si>
    <t>Malby z malířských směsí oděruvzdorných za mokra dvojnásobné, bílé za mokra oděruvzdorné výborně v místnostech výšky přes 5,00 m</t>
  </si>
  <si>
    <t>1413120082</t>
  </si>
  <si>
    <t>https://podminky.urs.cz/item/CS_URS_2023_01/784211105</t>
  </si>
  <si>
    <t>Malby stávajících stěn (pl)</t>
  </si>
  <si>
    <t>490,0</t>
  </si>
  <si>
    <t>80</t>
  </si>
  <si>
    <t>784211161</t>
  </si>
  <si>
    <t>Malby z malířských směsí oděruvzdorných za mokra Příplatek k cenám dvojnásobných maleb za provádění barevné malby tónované na tónovacích automatech, v odstínu světlém</t>
  </si>
  <si>
    <t>-1407263580</t>
  </si>
  <si>
    <t>https://podminky.urs.cz/item/CS_URS_2023_01/784211161</t>
  </si>
  <si>
    <t>Malby - příplatek za odstín (pl)</t>
  </si>
  <si>
    <t>D.1.1.3 - Výpis prvků</t>
  </si>
  <si>
    <t>A 01</t>
  </si>
  <si>
    <t>D+M akustická stěna s integrovaným sezením a úložnými prostory, cca 13,5 x 0,5 x 3,9 m (kompletní dodávka dle specifikace v PD)</t>
  </si>
  <si>
    <t>-1752177609</t>
  </si>
  <si>
    <t>A 02</t>
  </si>
  <si>
    <t>D+M postranní akustický box s integrovanou vzduchotechnikou a zásuvkami, cca 6,0 x 0,6 x 1,3 m (kompletní dodávka dle specifikace v PD)</t>
  </si>
  <si>
    <t>-943868587</t>
  </si>
  <si>
    <t>A 03</t>
  </si>
  <si>
    <t>-407107712</t>
  </si>
  <si>
    <t>A 04</t>
  </si>
  <si>
    <t>D+M akustický prvek pódia s integrovanou AV technikou, vduchotechnikou a úložným prostorem, cca 8,0 x 1,1 x 4,0 m (kompletní dodávka dle specifikace v PD)</t>
  </si>
  <si>
    <t>-1714011620</t>
  </si>
  <si>
    <t>A 05</t>
  </si>
  <si>
    <t>D+M akustické pódium s integrovaným rezonátorem, cca 8,2 x 1,7 x 0,5 m (kompletní dodávka dle specifikace v PD)</t>
  </si>
  <si>
    <t>2073050231</t>
  </si>
  <si>
    <t>A 06</t>
  </si>
  <si>
    <t>D+M akustický obklad režie, cca 13,9 x 5,0 m (kompletní dodávka dle specifikace v PD)</t>
  </si>
  <si>
    <t>-978328283</t>
  </si>
  <si>
    <t>N 01.1</t>
  </si>
  <si>
    <t>D+M kancelářský stůl s kovovou podnoží a zásuvkovým kanálem, 2834 x 680 x 740 mm (kompletní dodávka dle specifikace v PD)</t>
  </si>
  <si>
    <t>-374306454</t>
  </si>
  <si>
    <t>N 01.2</t>
  </si>
  <si>
    <t>D+M kancelářský stůl s kovovou podnoží a zásuvkovým kanálem, 3153 x 680 x 740 mm (kompletní dodávka dle specifikace v PD)</t>
  </si>
  <si>
    <t>1768691957</t>
  </si>
  <si>
    <t>N 01.3</t>
  </si>
  <si>
    <t>D+M kancelářský stůl s kovovou podnoží a zásuvkovým kanálem, 3065 x 680 x 740 mm (kompletní dodávka dle specifikace v PD)</t>
  </si>
  <si>
    <t>-1760394855</t>
  </si>
  <si>
    <t>N 01.4</t>
  </si>
  <si>
    <t>-90240542</t>
  </si>
  <si>
    <t>N 01.5</t>
  </si>
  <si>
    <t>D+M kancelářský stůl s kovovou podnoží a zásuvkovým kanálem, 3141 x 680 x 740 mm (kompletní dodávka dle specifikace v PD)</t>
  </si>
  <si>
    <t>1735983696</t>
  </si>
  <si>
    <t>N 02</t>
  </si>
  <si>
    <t>Stohovatelný konferenční stůl s kovovou podnoží a zásuvkami (kompletní dodávka dle specifikace v PD)</t>
  </si>
  <si>
    <t>-814508950</t>
  </si>
  <si>
    <t>N 02.1</t>
  </si>
  <si>
    <t>Vozík na stohování stolů (kompletní dodávka dle specifikace v PD)</t>
  </si>
  <si>
    <t>789492634</t>
  </si>
  <si>
    <t>N 03</t>
  </si>
  <si>
    <t>Přenosná zásuvková stanice (kompletní dodávka dle specifikace v PD)</t>
  </si>
  <si>
    <t>1275912273</t>
  </si>
  <si>
    <t>N 04</t>
  </si>
  <si>
    <t>Stojan na vlajku - nerezový 4 -ramenný se žerdí ve stříbrné barvě dl. 220 cm (kompletní dodávka dle specifikace v PD)</t>
  </si>
  <si>
    <t>190379037</t>
  </si>
  <si>
    <t>PS 1</t>
  </si>
  <si>
    <t>D+M bezrámová interiérová prosklená příčka 13810 x 1100 mm - jednoduché zasklení akustickým sklem 66.2 vč. kotvení, parapetu a příslušenství (kompletní dodávka dle PD)</t>
  </si>
  <si>
    <t>493843898</t>
  </si>
  <si>
    <t>D.1.4 - Technika prostředí budov</t>
  </si>
  <si>
    <t>D.1.4.4 - Silnoproudá elektrotechnika</t>
  </si>
  <si>
    <t>Arnošt Gőbel, MAR DESIGN</t>
  </si>
  <si>
    <t xml:space="preserve">    741 - Elektroinstalace - silnoproud</t>
  </si>
  <si>
    <t xml:space="preserve">      KAB - Kabely a kabelové trasy</t>
  </si>
  <si>
    <t xml:space="preserve">      OST - Ostatní</t>
  </si>
  <si>
    <t xml:space="preserve">    742 - Elektroinstalace - slaboproud</t>
  </si>
  <si>
    <t>HZS - Hodinové zúčtovací sazby</t>
  </si>
  <si>
    <t>974031121</t>
  </si>
  <si>
    <t>Vysekání rýh ve zdivu cihelném na maltu vápennou nebo vápenocementovou do hl. 30 mm a šířky do 30 mm</t>
  </si>
  <si>
    <t>1127480983</t>
  </si>
  <si>
    <t>https://podminky.urs.cz/item/CS_URS_2023_01/974031121</t>
  </si>
  <si>
    <t>1505899281</t>
  </si>
  <si>
    <t>-1048510916</t>
  </si>
  <si>
    <t>0,218*15 'Přepočtené koeficientem množství</t>
  </si>
  <si>
    <t>1858792554</t>
  </si>
  <si>
    <t>1198634113</t>
  </si>
  <si>
    <t>0,218*9 'Přepočtené koeficientem množství</t>
  </si>
  <si>
    <t>-649864108</t>
  </si>
  <si>
    <t>741</t>
  </si>
  <si>
    <t>Elektroinstalace - silnoproud</t>
  </si>
  <si>
    <t>741110002</t>
  </si>
  <si>
    <t>Montáž trubek elektroinstalačních s nasunutím nebo našroubováním do krabic plastových tuhých, uložených pevně, vnější Ø přes 23 do 35 mm</t>
  </si>
  <si>
    <t>-1430658480</t>
  </si>
  <si>
    <t>https://podminky.urs.cz/item/CS_URS_2023_01/741110002</t>
  </si>
  <si>
    <t>34571094</t>
  </si>
  <si>
    <t>trubka elektroinstalační tuhá z PVC D 28,6/32 mm, délka 3m</t>
  </si>
  <si>
    <t>1777235701</t>
  </si>
  <si>
    <t>741112001</t>
  </si>
  <si>
    <t>Montáž krabic elektroinstalačních bez napojení na trubky a lišty, demontáže a montáže víčka a přístroje protahovacích nebo odbočných zapuštěných plastových kruhových</t>
  </si>
  <si>
    <t>1850289492</t>
  </si>
  <si>
    <t>https://podminky.urs.cz/item/CS_URS_2023_01/741112001</t>
  </si>
  <si>
    <t>34571450</t>
  </si>
  <si>
    <t>krabice pod omítku PVC přístrojová kruhová D 70mm</t>
  </si>
  <si>
    <t>-1562936064</t>
  </si>
  <si>
    <t>741112002</t>
  </si>
  <si>
    <t>Montáž krabic elektroinstalačních bez napojení na trubky a lišty, demontáže a montáže víčka a přístroje protahovacích nebo odbočných zapuštěných plastových kruhových pro sádrokartonové příčky</t>
  </si>
  <si>
    <t>-230849180</t>
  </si>
  <si>
    <t>https://podminky.urs.cz/item/CS_URS_2023_01/741112002</t>
  </si>
  <si>
    <t>34571470</t>
  </si>
  <si>
    <t>krabice do dutých stěn PVC odbočná kruhová D 70mm s víčkem</t>
  </si>
  <si>
    <t>407296741</t>
  </si>
  <si>
    <t>Poznámka k položce:
pro montáž do hořlavých obkladů</t>
  </si>
  <si>
    <t>741112021</t>
  </si>
  <si>
    <t>Montáž krabic elektroinstalačních bez napojení na trubky a lišty, demontáže a montáže víčka a přístroje protahovacích nebo odbočných nástěnných plastových čtyřhranných, vel. do 100x100 mm</t>
  </si>
  <si>
    <t>546693762</t>
  </si>
  <si>
    <t>https://podminky.urs.cz/item/CS_URS_2023_01/741112021</t>
  </si>
  <si>
    <t>34571479</t>
  </si>
  <si>
    <t>krabice v uzavřeném provedení PP s krytím IP 66 čtvercová 100x100mm</t>
  </si>
  <si>
    <t>1547421800</t>
  </si>
  <si>
    <t>741120401</t>
  </si>
  <si>
    <t>Montáž vodičů izolovaných měděných drátovacích bez ukončení v rozváděčích plných a laněných (např. CY), průřezu žily 0,35 až 6 mm2</t>
  </si>
  <si>
    <t>2041945764</t>
  </si>
  <si>
    <t>https://podminky.urs.cz/item/CS_URS_2023_01/741120401</t>
  </si>
  <si>
    <t>34140844</t>
  </si>
  <si>
    <t>vodič propojovací jádro Cu lanované izolace PVC 450/750V (H07V-R) 1x6mm2</t>
  </si>
  <si>
    <t>254993180</t>
  </si>
  <si>
    <t>Poznámka k položce:
H07V-R</t>
  </si>
  <si>
    <t>741122601</t>
  </si>
  <si>
    <t>Montáž kabelů měděných bez ukončení uložených pevně plných kulatých nebo bezhalogenových (např. CYKY) počtu a průřezu žil 2x1,5 až 6 mm2</t>
  </si>
  <si>
    <t>2065551763</t>
  </si>
  <si>
    <t>https://podminky.urs.cz/item/CS_URS_2023_01/741122601</t>
  </si>
  <si>
    <t>34111116</t>
  </si>
  <si>
    <t>kabel silový oheň retardující bezhalogenový bez funkční schopnosti při požáru třída reakce na oheň B2cas1d1a1 jádro Cu 0,6/1kV (1-CXKH-R B2) 2x1,5mm2</t>
  </si>
  <si>
    <t>-1581265591</t>
  </si>
  <si>
    <t>741122611</t>
  </si>
  <si>
    <t>Montáž kabelů měděných bez ukončení uložených pevně plných kulatých nebo bezhalogenových (např. CYKY) počtu a průřezu žil 3x1,5 až 6 mm2</t>
  </si>
  <si>
    <t>1491787121</t>
  </si>
  <si>
    <t>https://podminky.urs.cz/item/CS_URS_2023_01/741122611</t>
  </si>
  <si>
    <t>34111123</t>
  </si>
  <si>
    <t>kabel silový oheň retardující bezhalogenový bez funkční schopnosti při požáru třída reakce na oheň B2cas1d1a1 jádro Cu 0,6/1kV (1-CXKH-R B2) 3x1,5mm2</t>
  </si>
  <si>
    <t>1939182949</t>
  </si>
  <si>
    <t>14+15</t>
  </si>
  <si>
    <t>34111124</t>
  </si>
  <si>
    <t>kabel silový oheň retardující bezhalogenový bez funkční schopnosti při požáru třída reakce na oheň B2cas1d1a1 jádro Cu 0,6/1kV (1-CXKH-R B2) 3x2,5mm2</t>
  </si>
  <si>
    <t>1710691235</t>
  </si>
  <si>
    <t>15+15</t>
  </si>
  <si>
    <t>12+15</t>
  </si>
  <si>
    <t>10+15</t>
  </si>
  <si>
    <t>30+30+30+30</t>
  </si>
  <si>
    <t>20+15</t>
  </si>
  <si>
    <t>2*25</t>
  </si>
  <si>
    <t>15+15+5</t>
  </si>
  <si>
    <t>741122641</t>
  </si>
  <si>
    <t>Montáž kabelů měděných bez ukončení uložených pevně plných kulatých nebo bezhalogenových (např. CYKY) počtu a průřezu žil 5x1,5 až 2,5 mm2</t>
  </si>
  <si>
    <t>-1207566045</t>
  </si>
  <si>
    <t>https://podminky.urs.cz/item/CS_URS_2023_01/741122641</t>
  </si>
  <si>
    <t>34111163</t>
  </si>
  <si>
    <t>kabel silový oheň retardující bezhalogenový bez funkční schopnosti při požáru třída reakce na oheň B2cas1d1a1 jádro Cu 0,6/1kV (1-CXKH-R B2) 5x2,5mm2</t>
  </si>
  <si>
    <t>-1707508260</t>
  </si>
  <si>
    <t>9+18</t>
  </si>
  <si>
    <t>9+21+4</t>
  </si>
  <si>
    <t>90"fotokoutek</t>
  </si>
  <si>
    <t>40"rezerva</t>
  </si>
  <si>
    <t>34111162</t>
  </si>
  <si>
    <t>kabel silový oheň retardující bezhalogenový bez funkční schopnosti při požáru třída reakce na oheň B2cas1d1a1 jádro Cu 0,6/1kV (1-CXKH-R B2) 5x1,5mm2</t>
  </si>
  <si>
    <t>170308387</t>
  </si>
  <si>
    <t>741130001</t>
  </si>
  <si>
    <t>Ukončení vodičů izolovaných s označením a zapojením v rozváděči nebo na přístroji, průřezu žíly do 2,5 mm2</t>
  </si>
  <si>
    <t>-163874592</t>
  </si>
  <si>
    <t>https://podminky.urs.cz/item/CS_URS_2023_01/741130001</t>
  </si>
  <si>
    <t>5+5+5+5+5+5+3+7*3+7*3+5*3+10*3+8*3+18*3</t>
  </si>
  <si>
    <t>198</t>
  </si>
  <si>
    <t>87*2*2</t>
  </si>
  <si>
    <t>5+5+5+5</t>
  </si>
  <si>
    <t>741310112</t>
  </si>
  <si>
    <t>Montáž spínačů jedno nebo dvoupólových polozapuštěných nebo zapuštěných se zapojením vodičů bezšroubové připojení ovladačů, řazení 1/0-tlačítkových zapínacích</t>
  </si>
  <si>
    <t>-1581807161</t>
  </si>
  <si>
    <t>https://podminky.urs.cz/item/CS_URS_2023_01/741310112</t>
  </si>
  <si>
    <t>34535008</t>
  </si>
  <si>
    <t>ovládač zapínací kompletní, zápustný, řazení 1/0, šroubové svorky</t>
  </si>
  <si>
    <t>177680195</t>
  </si>
  <si>
    <t>741313041</t>
  </si>
  <si>
    <t>Montáž zásuvek domovních se zapojením vodičů šroubové připojení polozapuštěných nebo zapuštěných 10/16 A, provedení 2P + PE</t>
  </si>
  <si>
    <t>76760824</t>
  </si>
  <si>
    <t>https://podminky.urs.cz/item/CS_URS_2023_01/741313041</t>
  </si>
  <si>
    <t>1249228</t>
  </si>
  <si>
    <t>ZASUVKA S OCHR. KOLIKEM MODUL 45 DO PODLAHOVÉ KRABICE</t>
  </si>
  <si>
    <t>700891037</t>
  </si>
  <si>
    <t>59"nové</t>
  </si>
  <si>
    <t>15"obnova původních</t>
  </si>
  <si>
    <t>34555202</t>
  </si>
  <si>
    <t>zásuvka zápustná jednonásobná chráněná, šroubové svorky</t>
  </si>
  <si>
    <t>1779309978</t>
  </si>
  <si>
    <t>14*2</t>
  </si>
  <si>
    <t>741322151</t>
  </si>
  <si>
    <t>Montáž přepěťových ochran nn se zapojením vodičů svodiče přepětí – typ 3 do elektroinstalačních krabic jednopólových</t>
  </si>
  <si>
    <t>378425543</t>
  </si>
  <si>
    <t>https://podminky.urs.cz/item/CS_URS_2023_01/741322151</t>
  </si>
  <si>
    <t>31"nový</t>
  </si>
  <si>
    <t>6"doplnění stávajících</t>
  </si>
  <si>
    <t>1221451</t>
  </si>
  <si>
    <t>MODUL PREPETOVE OCHRANY T3, DRÁTOVÉ VÝVODY</t>
  </si>
  <si>
    <t>-2054325632</t>
  </si>
  <si>
    <t>Poznámka k položce:
pro montáž do krabice</t>
  </si>
  <si>
    <t>741320022</t>
  </si>
  <si>
    <t>Montáž pojistek se zapojením vodičů pojistkových částí spodků do 500 V 63 A</t>
  </si>
  <si>
    <t>831405117</t>
  </si>
  <si>
    <t>https://podminky.urs.cz/item/CS_URS_2023_01/741320022</t>
  </si>
  <si>
    <t>10.840.371</t>
  </si>
  <si>
    <t>Odpínač válcových pojistek vel. 22, 3 fázový</t>
  </si>
  <si>
    <t>-518401607</t>
  </si>
  <si>
    <t>10.798.262</t>
  </si>
  <si>
    <t>Pojistka válcová 50A PV22 690VAC gG</t>
  </si>
  <si>
    <t>2027302078</t>
  </si>
  <si>
    <t>741320105</t>
  </si>
  <si>
    <t>Montáž jističů se zapojením vodičů jednopólových nn do 25 A ve skříni</t>
  </si>
  <si>
    <t>884282643</t>
  </si>
  <si>
    <t>https://podminky.urs.cz/item/CS_URS_2023_01/741320105</t>
  </si>
  <si>
    <t>35822111c</t>
  </si>
  <si>
    <t>jistič 1pólový-charakteristika C 16A</t>
  </si>
  <si>
    <t>2079501001</t>
  </si>
  <si>
    <t>35822111d</t>
  </si>
  <si>
    <t>jistič 1pólový-charakteristika C 10A</t>
  </si>
  <si>
    <t>2146424199</t>
  </si>
  <si>
    <t>35822111</t>
  </si>
  <si>
    <t>jistič 1-pólový 16 A vypínací charakteristika B vypínací schopnost 10 kA</t>
  </si>
  <si>
    <t>1458592931</t>
  </si>
  <si>
    <t>741321043</t>
  </si>
  <si>
    <t>Montáž proudových chráničů se zapojením vodičů čtyřpólových nn do 63 A ve skříni</t>
  </si>
  <si>
    <t>478033512</t>
  </si>
  <si>
    <t>https://podminky.urs.cz/item/CS_URS_2023_01/741321043</t>
  </si>
  <si>
    <t>11.088.039</t>
  </si>
  <si>
    <t>Proudový chránič 63/4/0,03-G</t>
  </si>
  <si>
    <t>139460655</t>
  </si>
  <si>
    <t>741123811</t>
  </si>
  <si>
    <t>Demontáž kabelů měděných uložených pevně plných kulatých počtu a průřezu žil 2x1,5 až 6 mm2, 3x1,5 až 10 mm2, 4x1,5 až 10 mm2, 5x1,5 až 6 mm2, 7x1,5 až 4 mm2, 12x1,5 mm2</t>
  </si>
  <si>
    <t>2074880109</t>
  </si>
  <si>
    <t>https://podminky.urs.cz/item/CS_URS_2023_01/741123811</t>
  </si>
  <si>
    <t>741315823</t>
  </si>
  <si>
    <t>Demontáž zásuvek bez zachování funkčnosti (do suti) domovních polozapuštěných nebo zapuštěných, pro prostředí normální do 16 A, připojení šroubové 2P+PE</t>
  </si>
  <si>
    <t>-154755307</t>
  </si>
  <si>
    <t>https://podminky.urs.cz/item/CS_URS_2023_01/741315823</t>
  </si>
  <si>
    <t>741322855</t>
  </si>
  <si>
    <t>Demontáž jističů třípólových nn bez signálního kontaktu do 25 A ze skříně</t>
  </si>
  <si>
    <t>523588950</t>
  </si>
  <si>
    <t>https://podminky.urs.cz/item/CS_URS_2023_01/741322855</t>
  </si>
  <si>
    <t>741330821</t>
  </si>
  <si>
    <t>Montáž relé doplňkových prvků regulátoru</t>
  </si>
  <si>
    <t>2008404629</t>
  </si>
  <si>
    <t>https://podminky.urs.cz/item/CS_URS_2023_01/741330821</t>
  </si>
  <si>
    <t>Poznámka k položce:
materiál obsažen v položce "Řídící systém osvětlení, včetně seřízení, nastavení a uvedení do provozu"</t>
  </si>
  <si>
    <t>741335851</t>
  </si>
  <si>
    <t>Demontáž relé doplňkových prvků regulátoru</t>
  </si>
  <si>
    <t>1761338551</t>
  </si>
  <si>
    <t>https://podminky.urs.cz/item/CS_URS_2023_01/741335851</t>
  </si>
  <si>
    <t>741371813</t>
  </si>
  <si>
    <t>Demontáž svítidel bez zachování funkčnosti (do suti) interiérových modulového systému bodových nastavitelných</t>
  </si>
  <si>
    <t>297912270</t>
  </si>
  <si>
    <t>https://podminky.urs.cz/item/CS_URS_2023_01/741371813</t>
  </si>
  <si>
    <t>741371844</t>
  </si>
  <si>
    <t>Demontáž svítidel bez zachování funkčnosti (do suti) interiérových se standardní paticí (E27, T5, GU10) nebo integrovaným zdrojem LED přisazených, ploše nástěnných do 0,09 m2</t>
  </si>
  <si>
    <t>1518856582</t>
  </si>
  <si>
    <t>https://podminky.urs.cz/item/CS_URS_2023_01/741371844</t>
  </si>
  <si>
    <t>741371851</t>
  </si>
  <si>
    <t>Demontáž svítidel bez zachování funkčnosti (do suti) interiérových se standardní paticí (E27, T5, GU10) nebo integrovaným zdrojem LED vestavných, ploše do 0,09 m2</t>
  </si>
  <si>
    <t>-1336073300</t>
  </si>
  <si>
    <t>https://podminky.urs.cz/item/CS_URS_2023_01/741371851</t>
  </si>
  <si>
    <t>21"v podlaze a stropu</t>
  </si>
  <si>
    <t>18"v pylonech</t>
  </si>
  <si>
    <t>741371891</t>
  </si>
  <si>
    <t>Demontáž svítidel bez zachování funkčnosti (do suti) interiérových se standardní paticí (E27, T5, GU10) nebo integrovaným zdrojem LED doplňků nosných systémů</t>
  </si>
  <si>
    <t>1874554630</t>
  </si>
  <si>
    <t>https://podminky.urs.cz/item/CS_URS_2023_01/741371891</t>
  </si>
  <si>
    <t>741372002</t>
  </si>
  <si>
    <t>Montáž svítidel s integrovaným zdrojem LED se zapojením vodičů interiérových přisazených nástěnných páskových lištových</t>
  </si>
  <si>
    <t>857982785</t>
  </si>
  <si>
    <t>https://podminky.urs.cz/item/CS_URS_2023_01/741372002</t>
  </si>
  <si>
    <t>M016</t>
  </si>
  <si>
    <t>Svítidlo L1.1 - L profil LED v celkové délce 9 m, včetně příslušenství</t>
  </si>
  <si>
    <t>ks</t>
  </si>
  <si>
    <t>456071881</t>
  </si>
  <si>
    <t>M017</t>
  </si>
  <si>
    <t>Svítidlo L1.2 - Přímý profil LED 4000K, 5W o délce 3,7 m, včetně příslušenství</t>
  </si>
  <si>
    <t>-90912347</t>
  </si>
  <si>
    <t>741372012</t>
  </si>
  <si>
    <t>Montáž svítidel s integrovaným zdrojem LED se zapojením vodičů interiérových přisazených nástěnných reflektorových bez pohybového čidla</t>
  </si>
  <si>
    <t>-1032744634</t>
  </si>
  <si>
    <t>https://podminky.urs.cz/item/CS_URS_2023_01/741372012</t>
  </si>
  <si>
    <t>M008</t>
  </si>
  <si>
    <t>Svítidlo S1 - Lištové svítidlo narrow spot, 4000K, DALI</t>
  </si>
  <si>
    <t>-2055925163</t>
  </si>
  <si>
    <t>M009</t>
  </si>
  <si>
    <t>Svítidlo S2 -  Lištové svítidlo spot, DALI</t>
  </si>
  <si>
    <t>-712384342</t>
  </si>
  <si>
    <t>M010</t>
  </si>
  <si>
    <t>Svítidlo S2 - clonící příslušenství</t>
  </si>
  <si>
    <t>1020148928</t>
  </si>
  <si>
    <t>M011</t>
  </si>
  <si>
    <t>Svítidlo S2 - příplatek za tunable white</t>
  </si>
  <si>
    <t>-47617846</t>
  </si>
  <si>
    <t>M012</t>
  </si>
  <si>
    <t>Svítidlo S3 - Lištové svítidlo flood, DALI</t>
  </si>
  <si>
    <t>586716642</t>
  </si>
  <si>
    <t>M013</t>
  </si>
  <si>
    <t>Svítidlo S3 - clonící příslušenství</t>
  </si>
  <si>
    <t>-152383856</t>
  </si>
  <si>
    <t>M014</t>
  </si>
  <si>
    <t>Svítidlo F1 -  Lištové svítidlo oval flood</t>
  </si>
  <si>
    <t>-908785804</t>
  </si>
  <si>
    <t>M015</t>
  </si>
  <si>
    <t>Svítidlo F1 - Clonící příslušenství, DALI</t>
  </si>
  <si>
    <t>1621777336</t>
  </si>
  <si>
    <t>741372014</t>
  </si>
  <si>
    <t>Montáž svítidel s integrovaným zdrojem LED se zapojením vodičů interiérových přisazených nástěnných reflektorových lištový systém</t>
  </si>
  <si>
    <t>2005910945</t>
  </si>
  <si>
    <t>https://podminky.urs.cz/item/CS_URS_2023_01/741372014</t>
  </si>
  <si>
    <t>M007</t>
  </si>
  <si>
    <t>Lištový systém, včetně příslušenství, celková délka 22m</t>
  </si>
  <si>
    <t>-1569282201</t>
  </si>
  <si>
    <t>741372061</t>
  </si>
  <si>
    <t>Montáž svítidel s integrovaným zdrojem LED se zapojením vodičů interiérových přisazených stropních hranatých nebo kruhových, plochy do 0,09 m2</t>
  </si>
  <si>
    <t>-2104695089</t>
  </si>
  <si>
    <t>https://podminky.urs.cz/item/CS_URS_2023_01/741372061</t>
  </si>
  <si>
    <t>M001</t>
  </si>
  <si>
    <t>Svítidlo D1 - zapuštěné wide flood, DALI</t>
  </si>
  <si>
    <t>-2024146133</t>
  </si>
  <si>
    <t>M002</t>
  </si>
  <si>
    <t>Svítidlo D1 - montážní příslušenství</t>
  </si>
  <si>
    <t>519634555</t>
  </si>
  <si>
    <t>M003</t>
  </si>
  <si>
    <t>Svítidlo D1 - příplatek za barvu blue color</t>
  </si>
  <si>
    <t>2134583264</t>
  </si>
  <si>
    <t>M004</t>
  </si>
  <si>
    <t>Svítidlo W1 - zapuštěné wallwasher, DALI</t>
  </si>
  <si>
    <t>464572849</t>
  </si>
  <si>
    <t>M005</t>
  </si>
  <si>
    <t>Svítidlo W1 - montážní příslušenství</t>
  </si>
  <si>
    <t>1189157810</t>
  </si>
  <si>
    <t>M006</t>
  </si>
  <si>
    <t>Svítidlo W1 - příplatek za barvu blue color</t>
  </si>
  <si>
    <t>1869795554</t>
  </si>
  <si>
    <t>M022</t>
  </si>
  <si>
    <t>Svítidlo S4 - Lištové svítidlo, spot, DALI</t>
  </si>
  <si>
    <t>1978819954</t>
  </si>
  <si>
    <t>M023</t>
  </si>
  <si>
    <t>Svítidlo S4 - Clonící příslušenství</t>
  </si>
  <si>
    <t>-1632407729</t>
  </si>
  <si>
    <t>M024</t>
  </si>
  <si>
    <t>Svítidlo S4 - L-úchyt</t>
  </si>
  <si>
    <t>-353202971</t>
  </si>
  <si>
    <t>741372114</t>
  </si>
  <si>
    <t>Montáž svítidel s integrovaným zdrojem LED se zapojením vodičů interiérových vestavných stěnových orientačních</t>
  </si>
  <si>
    <t>1075395587</t>
  </si>
  <si>
    <t>https://podminky.urs.cz/item/CS_URS_2023_01/741372114</t>
  </si>
  <si>
    <t>741374052</t>
  </si>
  <si>
    <t>Montáž svítidel halogenových se zapojením vodičů bodových doplňků transformátoru do 250 W</t>
  </si>
  <si>
    <t>374295770</t>
  </si>
  <si>
    <t>https://podminky.urs.cz/item/CS_URS_2023_01/741374052</t>
  </si>
  <si>
    <t>M018</t>
  </si>
  <si>
    <t>Napájecí zdroj pro LED, ovládání DALI</t>
  </si>
  <si>
    <t>-221377710</t>
  </si>
  <si>
    <t>M019</t>
  </si>
  <si>
    <t>Řídící systém osvětlení, včetně seřízení, nastavení a uvedení do provozu</t>
  </si>
  <si>
    <t>-176910914</t>
  </si>
  <si>
    <t>Poznámka k položce:
1x router pro 2x64 Dali zařízení
1x drátový modul 4x vstup do krabice pod vypínač
1x vícenásobné ovládací tlačítko Dali + manuální nastavení</t>
  </si>
  <si>
    <t>741854923</t>
  </si>
  <si>
    <t>Kontrola a zjištění stavu vedení vypnutí vedení (hlavním spínačem) se zajištěním proti nedovolenému zapnutí, s vyzkoušením vypnutého stavu vedení, zavěšením výstražné tabulky na zapínací mechanizmus (přístroj) s pozdějším opětovným zapnutím</t>
  </si>
  <si>
    <t>-1253298851</t>
  </si>
  <si>
    <t>https://podminky.urs.cz/item/CS_URS_2023_01/741854923</t>
  </si>
  <si>
    <t>210020661</t>
  </si>
  <si>
    <t>Montáž kovových a doplňkových konstrukcí pro rozvodny se zhotovením z profilů ocelových válcovaných</t>
  </si>
  <si>
    <t>-362910514</t>
  </si>
  <si>
    <t>https://podminky.urs.cz/item/CS_URS_2023_01/210020661</t>
  </si>
  <si>
    <t>81</t>
  </si>
  <si>
    <t>130109960</t>
  </si>
  <si>
    <t>ocel profilová pro pomocné ocelové konstrukce, jakost 11 375</t>
  </si>
  <si>
    <t>256</t>
  </si>
  <si>
    <t>2011151894</t>
  </si>
  <si>
    <t>82</t>
  </si>
  <si>
    <t>998741201</t>
  </si>
  <si>
    <t>Přesun hmot pro silnoproud stanovený procentní sazbou (%) z ceny vodorovná dopravní vzdálenost do 50 m v objektech výšky do 6 m</t>
  </si>
  <si>
    <t>%</t>
  </si>
  <si>
    <t>-319027606</t>
  </si>
  <si>
    <t>https://podminky.urs.cz/item/CS_URS_2023_01/998741201</t>
  </si>
  <si>
    <t>KAB</t>
  </si>
  <si>
    <t>Kabely a kabelové trasy</t>
  </si>
  <si>
    <t>83</t>
  </si>
  <si>
    <t>741810003</t>
  </si>
  <si>
    <t>Zkoušky a prohlídky elektrických rozvodů a zařízení celková prohlídka a vyhotovení revizní zprávy pro objem montážních prací přes 500 do 1000 tis. Kč</t>
  </si>
  <si>
    <t>512</t>
  </si>
  <si>
    <t>537326069</t>
  </si>
  <si>
    <t>https://podminky.urs.cz/item/CS_URS_2023_01/741810003</t>
  </si>
  <si>
    <t>84</t>
  </si>
  <si>
    <t>741810011</t>
  </si>
  <si>
    <t>Zkoušky a prohlídky elektrických rozvodů a zařízení celková prohlídka a vyhotovení revizní zprávy pro objem montážních prací Příplatek k ceně 0003 za každých dalších i započatých 500 tis. Kč přes 1000 tis. Kč</t>
  </si>
  <si>
    <t>1165519260</t>
  </si>
  <si>
    <t>https://podminky.urs.cz/item/CS_URS_2023_01/741810011</t>
  </si>
  <si>
    <t>85</t>
  </si>
  <si>
    <t>741820102</t>
  </si>
  <si>
    <t>Měření osvětlovacího zařízení intenzity osvětlení na pracovišti do 50 svítidel</t>
  </si>
  <si>
    <t>soubor</t>
  </si>
  <si>
    <t>1280905174</t>
  </si>
  <si>
    <t>https://podminky.urs.cz/item/CS_URS_2023_01/741820102</t>
  </si>
  <si>
    <t>86</t>
  </si>
  <si>
    <t>741920051</t>
  </si>
  <si>
    <t>Montáž a zhotovení ohnivzdorných konstrukcí pro elektrozařízení přepážek z desek nebo vyztužených omítek silikátových s výplní ve stěnovém průchodu, tl. do 150 mm</t>
  </si>
  <si>
    <t>-817734714</t>
  </si>
  <si>
    <t>https://podminky.urs.cz/item/CS_URS_2023_01/741920051</t>
  </si>
  <si>
    <t>87</t>
  </si>
  <si>
    <t>PU</t>
  </si>
  <si>
    <t>Těsnící hmota pro utěsnění prostupů mezi požárními úseky</t>
  </si>
  <si>
    <t>-1110565773</t>
  </si>
  <si>
    <t>88</t>
  </si>
  <si>
    <t>K001.1</t>
  </si>
  <si>
    <t>Podružný materiál, počítáno jako 3% ze součtu ceny materiálu</t>
  </si>
  <si>
    <t>-1836064364</t>
  </si>
  <si>
    <t>Poznámka k položce:
např. pomocný spojovací materiál, podložky, kabelová oka, izolace, pomocné ocelové konstrukce, krabice, krabicové svorky, hmoždinky, kotvy, nátěry, izolace a jiný materiál související s provedením řádné montáže neuvedený na ostatních řádcích výkazu</t>
  </si>
  <si>
    <t>89</t>
  </si>
  <si>
    <t>K011</t>
  </si>
  <si>
    <t>Koordinace s ostatními profesemi</t>
  </si>
  <si>
    <t>hod</t>
  </si>
  <si>
    <t>1029808093</t>
  </si>
  <si>
    <t>90</t>
  </si>
  <si>
    <t>K014</t>
  </si>
  <si>
    <t>Zaškolení obsluhy</t>
  </si>
  <si>
    <t>-834595876</t>
  </si>
  <si>
    <t>91</t>
  </si>
  <si>
    <t>K016</t>
  </si>
  <si>
    <t>Projektová dokumentace pro realizaci a výrobní dokumentace rozvaděče</t>
  </si>
  <si>
    <t>-2015517390</t>
  </si>
  <si>
    <t>92</t>
  </si>
  <si>
    <t>K017</t>
  </si>
  <si>
    <t>Projektová dokumentace skutečného provedení stavby</t>
  </si>
  <si>
    <t>-466231499</t>
  </si>
  <si>
    <t>93</t>
  </si>
  <si>
    <t>K018.2</t>
  </si>
  <si>
    <t>Montážní mechanismy, zařízení, lešení, žebříky atp.</t>
  </si>
  <si>
    <t>soub</t>
  </si>
  <si>
    <t>1753417767</t>
  </si>
  <si>
    <t>Poznámka k položce:
cena zahrnuje náklady spojené s pronájmem montážních mechanismů jako jsou lešení, mobilní lešení, montážní plošiny a jiné mechanismy nutné k řádné a bezpečné montáži. Obsahuje rovněž náklady spojené s užíváním montážních mechanismů jako pravidelné revize, zkoušky, doplnění pohonných hmot atp.</t>
  </si>
  <si>
    <t>94</t>
  </si>
  <si>
    <t>M36814</t>
  </si>
  <si>
    <t>Ostatní práce a dodávky jinde neuvedené, ale nezbytné pro řádné dokončení funkčního díla</t>
  </si>
  <si>
    <t>-116414536</t>
  </si>
  <si>
    <t>Poznámka k položce:
uvést souhrnnou cenu a doplnit položkovým soupisem na samostatném listu</t>
  </si>
  <si>
    <t>742</t>
  </si>
  <si>
    <t>Elektroinstalace - slaboproud</t>
  </si>
  <si>
    <t>95</t>
  </si>
  <si>
    <t>742110003</t>
  </si>
  <si>
    <t>Montáž trubek elektroinstalačních plastových ohebných uložených volně na příchytky</t>
  </si>
  <si>
    <t>1062853524</t>
  </si>
  <si>
    <t>https://podminky.urs.cz/item/CS_URS_2023_01/742110003</t>
  </si>
  <si>
    <t>96</t>
  </si>
  <si>
    <t>34571158</t>
  </si>
  <si>
    <t>trubka elektroinstalační ohebná z PH, D 48mm</t>
  </si>
  <si>
    <t>1474157777</t>
  </si>
  <si>
    <t>97</t>
  </si>
  <si>
    <t>742110201</t>
  </si>
  <si>
    <t>Montáž podlahových krabic montovaných do dvojitých podlah</t>
  </si>
  <si>
    <t>942540734</t>
  </si>
  <si>
    <t>https://podminky.urs.cz/item/CS_URS_2023_01/742110201</t>
  </si>
  <si>
    <t>98</t>
  </si>
  <si>
    <t>742110271</t>
  </si>
  <si>
    <t>Montáž příslušenství ke krabicím montážního víka k vestavbě přístrojové jednotky</t>
  </si>
  <si>
    <t>1530117533</t>
  </si>
  <si>
    <t>https://podminky.urs.cz/item/CS_URS_2023_01/742110271</t>
  </si>
  <si>
    <t>99</t>
  </si>
  <si>
    <t>742110274</t>
  </si>
  <si>
    <t>Montáž příslušenství ke krabicím upevňovací sady k upevnění přístrojové jednotky</t>
  </si>
  <si>
    <t>-933618498</t>
  </si>
  <si>
    <t>https://podminky.urs.cz/item/CS_URS_2023_01/742110274</t>
  </si>
  <si>
    <t>100</t>
  </si>
  <si>
    <t>10.678.343</t>
  </si>
  <si>
    <t>Podlahová krabice čtvercová, plastová 12M RAL7011 s víkem pro podlahovo krytinu, rozměry cca 263x263x60mm</t>
  </si>
  <si>
    <t>1490203896</t>
  </si>
  <si>
    <t>101</t>
  </si>
  <si>
    <t>742110272</t>
  </si>
  <si>
    <t>Montáž příslušenství ke krabicím přístrojové jednotky</t>
  </si>
  <si>
    <t>1295476666</t>
  </si>
  <si>
    <t>https://podminky.urs.cz/item/CS_URS_2023_01/742110272</t>
  </si>
  <si>
    <t>102</t>
  </si>
  <si>
    <t>1000202512</t>
  </si>
  <si>
    <t>Modulový nosič do prádzné přístrojové jednotky (podlahové krabice)</t>
  </si>
  <si>
    <t>-1004609548</t>
  </si>
  <si>
    <t>Poznámka k položce:
Nosič modulů pro vestavbu až osmi přístrojů Modul 45 do prázdné standardní přístrojové jednotky nebo prázdné nivelizovatelné kazety.</t>
  </si>
  <si>
    <t>103</t>
  </si>
  <si>
    <t>1000202449</t>
  </si>
  <si>
    <t>Montážní rám pro čtyři jednoduché přístroje Modul 45</t>
  </si>
  <si>
    <t>-2100799286</t>
  </si>
  <si>
    <t>Poznámka k položce:
K vestavbě čtyř jednotlivých přístrojů Modul 45 pro přístrojovou jednotku pomocí montážního nosiče pro vertikální vestavbu přístrojů</t>
  </si>
  <si>
    <t>104</t>
  </si>
  <si>
    <t>1000203297</t>
  </si>
  <si>
    <t>Zaslepovací kryt 1x modul45 bílý</t>
  </si>
  <si>
    <t>-1893940673</t>
  </si>
  <si>
    <t>105</t>
  </si>
  <si>
    <t>742110273</t>
  </si>
  <si>
    <t>Montáž příslušenství ke krabicím nosiče s ochranným pouzdrem</t>
  </si>
  <si>
    <t>-1931400789</t>
  </si>
  <si>
    <t>https://podminky.urs.cz/item/CS_URS_2023_01/742110273</t>
  </si>
  <si>
    <t>106</t>
  </si>
  <si>
    <t>1487786</t>
  </si>
  <si>
    <t>PRISTROJOVA VLOZKA 4MODULY</t>
  </si>
  <si>
    <t>-875184845</t>
  </si>
  <si>
    <t>Poznámka k položce:
Výměna stávajících přístrojových vložek v podlahových krabicích</t>
  </si>
  <si>
    <t>107</t>
  </si>
  <si>
    <t>1502318</t>
  </si>
  <si>
    <t>PRISTROJOVA VLOZKA 3MODULY</t>
  </si>
  <si>
    <t>-1069173085</t>
  </si>
  <si>
    <t>108</t>
  </si>
  <si>
    <t>K003</t>
  </si>
  <si>
    <t>Demontáž podlahové krabice včetně vybavení a odpojení vývodů</t>
  </si>
  <si>
    <t>-1905004258</t>
  </si>
  <si>
    <t>HZS</t>
  </si>
  <si>
    <t>Hodinové zúčtovací sazby</t>
  </si>
  <si>
    <t>109</t>
  </si>
  <si>
    <t>HZS2231</t>
  </si>
  <si>
    <t>Hodinové zúčtovací sazby profesí PSV provádění stavebních instalací elektrikář</t>
  </si>
  <si>
    <t>1295821401</t>
  </si>
  <si>
    <t>https://podminky.urs.cz/item/CS_URS_2023_01/HZS2231</t>
  </si>
  <si>
    <t>Poznámka k položce:
Blíže neurčené práce nespecifikované ceníkem, rozmotání kabelu, aranžování žil, odkrytí a zakrytí zdvojené podlahy, označení a zajištění stávajících vývodů, které budou znovu použity, provizorní zajištění odpojených vývodů, vyhledání stávající trasy a průběhu kabelů po demontáž, ověření beznapěťového stavu po vypnutí atp.</t>
  </si>
  <si>
    <t>D.1.4.5 - Slaboproudá elektrotechnika</t>
  </si>
  <si>
    <t>973031616</t>
  </si>
  <si>
    <t>Vysekání výklenků nebo kapes ve zdivu z cihel na maltu vápennou nebo vápenocementovou kapes pro špalíky a krabice, velikosti do 100x100x50 mm</t>
  </si>
  <si>
    <t>-331954227</t>
  </si>
  <si>
    <t>https://podminky.urs.cz/item/CS_URS_2023_01/973031616</t>
  </si>
  <si>
    <t>2073160072</t>
  </si>
  <si>
    <t>-534340991</t>
  </si>
  <si>
    <t>-620223338</t>
  </si>
  <si>
    <t>0,399*15 'Přepočtené koeficientem množství</t>
  </si>
  <si>
    <t>-1837161138</t>
  </si>
  <si>
    <t>-685332217</t>
  </si>
  <si>
    <t>0,399*9 'Přepočtené koeficientem množství</t>
  </si>
  <si>
    <t>-1750683358</t>
  </si>
  <si>
    <t>741124831</t>
  </si>
  <si>
    <t>Demontáž kabelů měděných ovládacích uložených pevně stíněných ovládacích s plným jádrem počtu a průměru žil 2 až 30x0,8 mm2, 2 až 19x1 mm2, 2 až 12x1,5 mm2</t>
  </si>
  <si>
    <t>1675628184</t>
  </si>
  <si>
    <t>https://podminky.urs.cz/item/CS_URS_2023_01/741124831</t>
  </si>
  <si>
    <t>23*2</t>
  </si>
  <si>
    <t>20*4</t>
  </si>
  <si>
    <t>18*4</t>
  </si>
  <si>
    <t>20*8</t>
  </si>
  <si>
    <t>16*8</t>
  </si>
  <si>
    <t>9*8</t>
  </si>
  <si>
    <t>36*15</t>
  </si>
  <si>
    <t>1848288924</t>
  </si>
  <si>
    <t>34571072</t>
  </si>
  <si>
    <t>trubka elektroinstalační ohebná z PVC (EN) 2320</t>
  </si>
  <si>
    <t>-548997037</t>
  </si>
  <si>
    <t>-73433426</t>
  </si>
  <si>
    <t>2*8</t>
  </si>
  <si>
    <t>742110021</t>
  </si>
  <si>
    <t>Montáž trubek elektroinstalačních plastových tuhých pro vnější rozvody uložených volně na příchytky</t>
  </si>
  <si>
    <t>1652933599</t>
  </si>
  <si>
    <t>https://podminky.urs.cz/item/CS_URS_2023_01/742110021</t>
  </si>
  <si>
    <t>34571092</t>
  </si>
  <si>
    <t>trubka elektroinstalační tuhá z PVC D 17,4/20 mm, délka 3m</t>
  </si>
  <si>
    <t>459126223</t>
  </si>
  <si>
    <t>1609760871</t>
  </si>
  <si>
    <t>10.477.388</t>
  </si>
  <si>
    <t>Nosná deska k uchycení 2 modulárních zásuvek Cat6 do čela přístrojového nosiče podlahové krabice</t>
  </si>
  <si>
    <t>-36031727</t>
  </si>
  <si>
    <t>742110501</t>
  </si>
  <si>
    <t>Montáž krabic elektroinstalačních s víčkem zapuštěných plastových včetně zasekání odbočných kruhových</t>
  </si>
  <si>
    <t>-1588112292</t>
  </si>
  <si>
    <t>400037481</t>
  </si>
  <si>
    <t>34571465</t>
  </si>
  <si>
    <t>krabice do dutých stěn PVC přístrojová kruhová D 70mm hluboká</t>
  </si>
  <si>
    <t>-323087552</t>
  </si>
  <si>
    <t>742110502</t>
  </si>
  <si>
    <t>Montáž krabic elektroinstalačních s víčkem zapuštěných plastových včetně zasekání odbočných čtyřhranných</t>
  </si>
  <si>
    <t>-2130068992</t>
  </si>
  <si>
    <t>10.051.785</t>
  </si>
  <si>
    <t>Krabice plastová uzavřená cca 20x20cm</t>
  </si>
  <si>
    <t>-658831316</t>
  </si>
  <si>
    <t>742121001</t>
  </si>
  <si>
    <t>Montáž kabelů sdělovacích pro vnitřní rozvody počtu žil do 15</t>
  </si>
  <si>
    <t>-1453646786</t>
  </si>
  <si>
    <t>https://podminky.urs.cz/item/CS_URS_2023_01/742121001</t>
  </si>
  <si>
    <t>34121276</t>
  </si>
  <si>
    <t>kabel datový bezhalogenový se stíněnými páry Al fólií třída reakce na oheň B2cas1d1a1 jádro Cu plné (U/FTP) kategorie 6a</t>
  </si>
  <si>
    <t>-1141790724</t>
  </si>
  <si>
    <t>4*32</t>
  </si>
  <si>
    <t>8*18</t>
  </si>
  <si>
    <t>4*15</t>
  </si>
  <si>
    <t>8*15</t>
  </si>
  <si>
    <t>6*11</t>
  </si>
  <si>
    <t>8*14</t>
  </si>
  <si>
    <t>8*10</t>
  </si>
  <si>
    <t>2*6</t>
  </si>
  <si>
    <t>4*22</t>
  </si>
  <si>
    <t>52*15"stoupání</t>
  </si>
  <si>
    <t>1590*1,1 'Přepočtené koeficientem množství</t>
  </si>
  <si>
    <t>742190001</t>
  </si>
  <si>
    <t>Ostatní práce pro trasy vyhledání vývodu nebo krabice</t>
  </si>
  <si>
    <t>-2097524665</t>
  </si>
  <si>
    <t>https://podminky.urs.cz/item/CS_URS_2023_01/742190001</t>
  </si>
  <si>
    <t>2+4+4+2+4+4+4+4+2+4+4+4</t>
  </si>
  <si>
    <t>742190002</t>
  </si>
  <si>
    <t>Ostatní práce pro trasy značení trasy vedení</t>
  </si>
  <si>
    <t>-954487143</t>
  </si>
  <si>
    <t>https://podminky.urs.cz/item/CS_URS_2023_01/742190002</t>
  </si>
  <si>
    <t>742190003</t>
  </si>
  <si>
    <t>Ostatní práce pro trasy vyvazování kabeláže ve žlabech</t>
  </si>
  <si>
    <t>-1143207998</t>
  </si>
  <si>
    <t>https://podminky.urs.cz/item/CS_URS_2023_01/742190003</t>
  </si>
  <si>
    <t>34572312</t>
  </si>
  <si>
    <t>páska stahovací kabelová 4,8x200mm</t>
  </si>
  <si>
    <t>100 kus</t>
  </si>
  <si>
    <t>-1381113453</t>
  </si>
  <si>
    <t>742190004</t>
  </si>
  <si>
    <t>Ostatní práce pro trasy vložení požárně těsnicího materiálu pro prostup</t>
  </si>
  <si>
    <t>-385540923</t>
  </si>
  <si>
    <t>https://podminky.urs.cz/item/CS_URS_2023_01/742190004</t>
  </si>
  <si>
    <t>742220081</t>
  </si>
  <si>
    <t>Montáž čtečky bezkontaktních karet</t>
  </si>
  <si>
    <t>663012777</t>
  </si>
  <si>
    <t>https://podminky.urs.cz/item/CS_URS_2023_01/742220081</t>
  </si>
  <si>
    <t>742220141</t>
  </si>
  <si>
    <t>Montáž klávesnice pro dodanou ústřednu</t>
  </si>
  <si>
    <t>1431291270</t>
  </si>
  <si>
    <t>https://podminky.urs.cz/item/CS_URS_2023_01/742220141</t>
  </si>
  <si>
    <t>742220232</t>
  </si>
  <si>
    <t>Montáž příslušenství pro PZTS detektor na stěnu nebo na strop</t>
  </si>
  <si>
    <t>773041471</t>
  </si>
  <si>
    <t>https://podminky.urs.cz/item/CS_URS_2023_01/742220232</t>
  </si>
  <si>
    <t>K001</t>
  </si>
  <si>
    <t>Demontáž čtečky bezkontaktních karet</t>
  </si>
  <si>
    <t>539391349</t>
  </si>
  <si>
    <t>742221841</t>
  </si>
  <si>
    <t>Demontáž klávesnice pro dodanou ústřednu</t>
  </si>
  <si>
    <t>-1152160064</t>
  </si>
  <si>
    <t>https://podminky.urs.cz/item/CS_URS_2023_01/742221841</t>
  </si>
  <si>
    <t>742222832</t>
  </si>
  <si>
    <t>Demontáž příslušenství pro PZTS detektoru na stěnu nebo na strop</t>
  </si>
  <si>
    <t>-2102739662</t>
  </si>
  <si>
    <t>https://podminky.urs.cz/item/CS_URS_2023_01/742222832</t>
  </si>
  <si>
    <t>K002</t>
  </si>
  <si>
    <t>Demontáž zásuvky datové</t>
  </si>
  <si>
    <t>-1250692433</t>
  </si>
  <si>
    <t>M020</t>
  </si>
  <si>
    <t>Demontáž WIFI AP</t>
  </si>
  <si>
    <t>-1323740594</t>
  </si>
  <si>
    <t>M021</t>
  </si>
  <si>
    <t>Zpětná montáž WIFI AP</t>
  </si>
  <si>
    <t>1133222765</t>
  </si>
  <si>
    <t>742330023</t>
  </si>
  <si>
    <t>Montáž strukturované kabeláže příslušenství a ostatní práce k rozvaděčům vyvazovacíhoho panelu 1U</t>
  </si>
  <si>
    <t>354755765</t>
  </si>
  <si>
    <t>https://podminky.urs.cz/item/CS_URS_2023_01/742330023</t>
  </si>
  <si>
    <t>ADI.0051166.URS</t>
  </si>
  <si>
    <t>19" vyvazovací panel 1U jednostranná plastová lišta, barva černá</t>
  </si>
  <si>
    <t>-503396967</t>
  </si>
  <si>
    <t>742330024</t>
  </si>
  <si>
    <t>Montáž strukturované kabeláže příslušenství a ostatní práce k rozvaděčům patch panelu 24 portů</t>
  </si>
  <si>
    <t>2001318706</t>
  </si>
  <si>
    <t>https://podminky.urs.cz/item/CS_URS_2023_01/742330024</t>
  </si>
  <si>
    <t>Poznámka k položce:
včetně ukončení kabelů</t>
  </si>
  <si>
    <t>ADI.0051294.URS</t>
  </si>
  <si>
    <t>Patch panel černý UTP osazený 24 pozic 1U, CAT6</t>
  </si>
  <si>
    <t>-1524064728</t>
  </si>
  <si>
    <t>742330041</t>
  </si>
  <si>
    <t>Montáž strukturované kabeláže zásuvek datových pod omítku, do nábytku, do parapetního žlabu nebo podlahové krabice 1 až 6 pozic</t>
  </si>
  <si>
    <t>1141985888</t>
  </si>
  <si>
    <t>https://podminky.urs.cz/item/CS_URS_2023_01/742330041</t>
  </si>
  <si>
    <t>ADI.0051315.URS</t>
  </si>
  <si>
    <t>Zásuvka datová bílá pod omítku 1xRJ45 UTP CAT6</t>
  </si>
  <si>
    <t>-1253025977</t>
  </si>
  <si>
    <t>742330042</t>
  </si>
  <si>
    <t>-441067297</t>
  </si>
  <si>
    <t>https://podminky.urs.cz/item/CS_URS_2023_01/742330042</t>
  </si>
  <si>
    <t>ADI.0051318.URS</t>
  </si>
  <si>
    <t>Zásuvka datová bílá pod omítku 2xRJ45 UTP CAT6</t>
  </si>
  <si>
    <t>1585805949</t>
  </si>
  <si>
    <t>742330051</t>
  </si>
  <si>
    <t>Montáž strukturované kabeláže zásuvek datových popis portu zásuvky</t>
  </si>
  <si>
    <t>783466635</t>
  </si>
  <si>
    <t>https://podminky.urs.cz/item/CS_URS_2023_01/742330051</t>
  </si>
  <si>
    <t>742330052</t>
  </si>
  <si>
    <t>Montáž strukturované kabeláže zásuvek datových popis portů patchpanelu</t>
  </si>
  <si>
    <t>-1653709028</t>
  </si>
  <si>
    <t>https://podminky.urs.cz/item/CS_URS_2023_01/742330052</t>
  </si>
  <si>
    <t>742330101</t>
  </si>
  <si>
    <t>Montáž strukturované kabeláže měření segmentu metalického s vyhotovením protokolu</t>
  </si>
  <si>
    <t>722794442</t>
  </si>
  <si>
    <t>https://podminky.urs.cz/item/CS_URS_2023_01/742330101</t>
  </si>
  <si>
    <t>1147018</t>
  </si>
  <si>
    <t>Nosič datové zásuvky pro 2x keystone Cat6 - modul 45</t>
  </si>
  <si>
    <t>1896495384</t>
  </si>
  <si>
    <t>Poznámka k položce:
Nosič datové techniky s rovným vývodem a uzavírací krytkou k uchycení dvou modulárních zásuvek datové techniky v provedení RJ45. Upevnění naklapnutím je vhodné pro vodorovnou i svislou montáž do systémového prostředí. Určen pro instalaci do kanálů pro vestavbu přístrojů modulu 45 a podlahových systémů.</t>
  </si>
  <si>
    <t>1235434</t>
  </si>
  <si>
    <t>KEYSTONE MODUL RJ45 KAT. 6</t>
  </si>
  <si>
    <t>2037834325</t>
  </si>
  <si>
    <t>Poznámka k položce:
Modulární zásuvka kat. 6, nestíněná, pro zástrčku RJ45. Včetně ochranného krytu proti prachu, kabelového pásku a návodu k montáži. Vhodná k montáži do nosičů datové techniky do podlahových krabic</t>
  </si>
  <si>
    <t>998742202</t>
  </si>
  <si>
    <t>Přesun hmot pro slaboproud stanovený procentní sazbou (%) z ceny vodorovná dopravní vzdálenost do 50 m v objektech výšky přes 6 do 12 m</t>
  </si>
  <si>
    <t>902352656</t>
  </si>
  <si>
    <t>https://podminky.urs.cz/item/CS_URS_2023_01/998742202</t>
  </si>
  <si>
    <t>Podružný materiál, počítáno jako 5% ze součtu ceny materiálu</t>
  </si>
  <si>
    <t>-1868145458</t>
  </si>
  <si>
    <t>045303000</t>
  </si>
  <si>
    <t>Koordinační činnost</t>
  </si>
  <si>
    <t>…</t>
  </si>
  <si>
    <t>1024</t>
  </si>
  <si>
    <t>-984381327</t>
  </si>
  <si>
    <t>https://podminky.urs.cz/item/CS_URS_2023_01/045303000</t>
  </si>
  <si>
    <t>K010</t>
  </si>
  <si>
    <t>Komplexní zkouška a oživení systému</t>
  </si>
  <si>
    <t>set</t>
  </si>
  <si>
    <t>1631057942</t>
  </si>
  <si>
    <t>Zaučení obsluhy</t>
  </si>
  <si>
    <t>918287055</t>
  </si>
  <si>
    <t>K015</t>
  </si>
  <si>
    <t>Realizační projektová dokumentace a výrobní dokumentace rozvaděčů</t>
  </si>
  <si>
    <t>741169939</t>
  </si>
  <si>
    <t>K018</t>
  </si>
  <si>
    <t>-707986910</t>
  </si>
  <si>
    <t>013254000</t>
  </si>
  <si>
    <t>Dokumentace skutečného provedení stavby</t>
  </si>
  <si>
    <t>-2061100995</t>
  </si>
  <si>
    <t>643934068</t>
  </si>
  <si>
    <t>HZS3221</t>
  </si>
  <si>
    <t>Hodinové zúčtovací sazby montáží technologických zařízení na stavebních objektech montér slaboproudých zařízení</t>
  </si>
  <si>
    <t>430508917</t>
  </si>
  <si>
    <t>https://podminky.urs.cz/item/CS_URS_2023_01/HZS3221</t>
  </si>
  <si>
    <t>Poznámka k položce:
Blíže neurčené práce nespecifikované ceníkem, rozmotání kabelu, aranžování žil, odkrytí a zakrytí zdvojené podlahy, označení, zjištění a zajištění stávajících vývodů, které budou znovu použity (např. access pointy wifi, PZTS zařízení apod.)</t>
  </si>
  <si>
    <t>D.1.4.6 - AV technika</t>
  </si>
  <si>
    <t>D1 -  Video prvky a řídicí systém</t>
  </si>
  <si>
    <t>D2 -  Audio prvky - režim konference</t>
  </si>
  <si>
    <t>D3 -  Audio prvky - režim Ženeva</t>
  </si>
  <si>
    <t>D4 -  Audio prvky - režie a vybavební AV racků</t>
  </si>
  <si>
    <t>D5 -  Instalace a kabeláž</t>
  </si>
  <si>
    <t>D1</t>
  </si>
  <si>
    <t xml:space="preserve"> Video prvky a řídicí systém</t>
  </si>
  <si>
    <t>Pol1</t>
  </si>
  <si>
    <t>LCD monitor 55"</t>
  </si>
  <si>
    <t>-1802440729</t>
  </si>
  <si>
    <t>Poznámka k položce:
LCD panel 55" (139 cm), Rozlišení: 3840 x 2160 bodů, Typ panelu: IPS,  Jas: 500 cd/m², Kontrast 1200:1, HAZE-25%, HDCP2.2, WiFi,  konektory: 4x HDMI IN, HDMI OUT, Displayport IN, LAN, RS-232, USB-C, 2x USB-A , microSD, SDM slot, Stereo mini jack (φ3.5 mm) x 1, SPDIF x 1, Podpora provozu horizontálně i vertikálně s náklonem až 45°.  Certifikace 24/7, reproduktory 20W, Android OS, HTML browser,</t>
  </si>
  <si>
    <t>Pol2</t>
  </si>
  <si>
    <t>Pojízdný stojan</t>
  </si>
  <si>
    <t>44508137</t>
  </si>
  <si>
    <t>Poznámka k položce:
Pojízdný stojan pro LCD s proměnlivou výškou, špičkové materiály a design, nastavitelná výška stojanu 59-64 cm, snadná manipulace, náklon displeje 10 - 60 stupňů, veškerá kabeláž vedena vnitřkem stojanu, vč. adaptéru složenho z vodorovného pásu a svislých ramen, která se namontují na záda displeje a pomocí nich se displej uchytí na stojan</t>
  </si>
  <si>
    <t>Pol3</t>
  </si>
  <si>
    <t>LCD monitor 75"</t>
  </si>
  <si>
    <t>-1430889117</t>
  </si>
  <si>
    <t>Poznámka k položce:
LCD panel 75" (190 cm), Rozlišení: UHD 3840 x 2160 bodů, Typ panelu: Direct-lit LED LCD, HDR10, Jas: 700 cd/m², Kontrast 5000:1, odezva 6,5 s, povrch AG- HAZE-44%, HDCP2.2, Vstupy: 2x HDMI 2.0, 2x HDMI 1.4, OPS slot, Displayport 1.2, LAN, RS232, IR, 2x USB-A , Podpora provozu horizontálně i vertikálně. Certifikace 24/7, reproduktory 20W, kovové šasi z důvodu manipulace na výsuvném a výklopném držáku s VESA uchycením 400x400, bezventilátorové provedení, spotřeba max. 180W,</t>
  </si>
  <si>
    <t>Pol4</t>
  </si>
  <si>
    <t>Polohovatelná konzole</t>
  </si>
  <si>
    <t>45032150</t>
  </si>
  <si>
    <t>Poznámka k položce:
Extra velký robustní držák pro největší TV od 55 do 100" s nosností 55 kg. vybaven silnými rameny umožňující snadný pohyb i s nejtěžšími obrazovkami, Skryté vedení kabelů. Plynulý náklon až o -/+ 15°, Otáčí se o 60° na obě strany (závisí na úhlopříčce LCD), Doporučená úhlopříčka: 55-100" / 140-254 cm, Max. nosnost: 55 kg, Vzdálenost od stěny: 10,8 až 61 cm, VESA: 100x100 až 800x400 mm</t>
  </si>
  <si>
    <t>Pol5</t>
  </si>
  <si>
    <t>Maticový přepínač</t>
  </si>
  <si>
    <t>283033100</t>
  </si>
  <si>
    <t>Poznámka k položce:
Maticový přepínač 16x16 HDMI s podpotu rozlišení 4096 x 2160 @ 60 Hz 4:4:4, maximální rychlost přenosu dat - 18Gbps,10-bit processing,  audio výstup 4x S/PDIF (RCA), 4x symetrické stereo audio, LAN, RS-232, video standardy: DVI 1.0, HDMI 1.4, HDMI 2.0, HDCP 1.4 a 2.3, CEC, HDR,</t>
  </si>
  <si>
    <t>Pol6</t>
  </si>
  <si>
    <t>Podlahové přípojné místo</t>
  </si>
  <si>
    <t>-1647779684</t>
  </si>
  <si>
    <t>Poznámka k položce:
Přípojné místo HDMI do podlahové krabice dle stávajícího vybavení a osazení, označení vstupní nebo výstupní</t>
  </si>
  <si>
    <t>Pol7</t>
  </si>
  <si>
    <t>Přípojné místo režie</t>
  </si>
  <si>
    <t>1153784951</t>
  </si>
  <si>
    <t>Poznámka k položce:
Přípojné místo 2x HDMI, 230V osazení do stolu nebo do pultu</t>
  </si>
  <si>
    <t>Pol8</t>
  </si>
  <si>
    <t>Videokonferenční kodek</t>
  </si>
  <si>
    <t>2032832194</t>
  </si>
  <si>
    <t>Poznámka k položce:
Videokonferenční kodek, vč. základního příslušenství a napájecího zdroje a rack úchytů, KONEKTORY: min. 6x audio out stereo, 8x MIC/LINE IN, 3x výstup HDMI, 2x vstup HDMI pro kamery, 3x vstup HDMI pro sdílený obsah, 2x USB-A, 1x USB-B,  1x RJ45 připojení LAN, 2x RJ45 ovládání kamer, 1x RJ45 připojení ovládacího panelu, RS232,</t>
  </si>
  <si>
    <t>Pol9</t>
  </si>
  <si>
    <t>Záruka NBD</t>
  </si>
  <si>
    <t>-1608971516</t>
  </si>
  <si>
    <t>Poznámka k položce:
Servisní poplatek pro servis 8x5xNBD pro CODEC PRO</t>
  </si>
  <si>
    <t>Pol10</t>
  </si>
  <si>
    <t>LCD pro ovládání videokonference</t>
  </si>
  <si>
    <t>-298666358</t>
  </si>
  <si>
    <t>Poznámka k položce:
Ovládací 10" displej pro ovládání videokonfernečního kodeku výše</t>
  </si>
  <si>
    <t>Pol11</t>
  </si>
  <si>
    <t>Záruka NBD pro LCD</t>
  </si>
  <si>
    <t>535111099</t>
  </si>
  <si>
    <t>Poznámka k položce:
Servisní poplatek pro servis 8x5xNBD pro dotykový displej</t>
  </si>
  <si>
    <t>Pol12</t>
  </si>
  <si>
    <t>PTZ kamera</t>
  </si>
  <si>
    <t>-2110568479</t>
  </si>
  <si>
    <t>Poznámka k položce:
PTZ kamera - Minimální parametry: snímač 1/2.5-type 4K MOS, moto-rizovaný 24 x optický zoom F1.8-F4.0, PoE, Video výstup: HDMI, HDMI podporované formáty:1080 -59.94p, -50p, -59.94i, -50i, -29.97p nativně, - 25p Nativně, -720/59.94p, -50p, 2160 /29.97p Nativně, -25p Nativně, -24p, -23.98p Nativně, připojení: LAN, RS422, MIC/LINE IN, USB-C, HDMI</t>
  </si>
  <si>
    <t>Pol13</t>
  </si>
  <si>
    <t>Police pro kameru</t>
  </si>
  <si>
    <t>-557193743</t>
  </si>
  <si>
    <t>Poznámka k položce:
Police pro videokonferenční kameru</t>
  </si>
  <si>
    <t>Pol14</t>
  </si>
  <si>
    <t>Stojan pod kameru</t>
  </si>
  <si>
    <t>1370118393</t>
  </si>
  <si>
    <t>Poznámka k položce:
Podstava + prodlužovací týč + adaptér pro uchycení kamery, 2x set, nebo 1 sestava pro obě kamery zároveň - dle instalačního prostoru a upřesnění zákazníka na design, nutno schválit před dodáním položky</t>
  </si>
  <si>
    <t>Pol15</t>
  </si>
  <si>
    <t>Řídicí systém</t>
  </si>
  <si>
    <t>-606839146</t>
  </si>
  <si>
    <t>Poznámka k položce:
Sestava řídicího systému - centrála a 12.1" dotykový displej na stůl s min. parametry: centrála - 3x seriál (obousměrná komunikace), LAN, 4x I/O nebo univerzální(versatil) port, dotykový kapacitní panel - min. rozlišení 1280 x 800 bodů, pozorovací úhel 160°, vestavný světelný a pohybový senzor, mikrofon a reproduktory, krytí IP30, LAN s PoE napájením.  10.9" tablet Apple s aplikací pro řídicí systém</t>
  </si>
  <si>
    <t>D2</t>
  </si>
  <si>
    <t xml:space="preserve"> Audio prvky - režim konference</t>
  </si>
  <si>
    <t>Pol16</t>
  </si>
  <si>
    <t>Hlavní ozvučení</t>
  </si>
  <si>
    <t>-233805664</t>
  </si>
  <si>
    <t>Poznámka k položce:
Aktivní digitální Line-Array reprosoustava s asymetrickým vertikálním vyzařováním šikmo dolů na poslechovou plochu při svislé instalaci bez vertikálního náklonu, konstrukční princip odvozený od patentované technologie DGRC kombinuje geometrii měničů s aktivním i pasivním procesingem. Osazení 12 reproduktorů / 4 segmenty, max. SPL 92dB @ 8m, typický dosah 15m @ ±3dB / 20m @ ±5dB, frekvenční rozsah 120Hz-18kHz, horizontální vyzařovací úhel ±100°/±70° @ 1/4kHz. Integrovaný digitální zesilovač Class-D s výkonem 300W, DSP procesor, ochrana proti tepelnému přetížení, 1x symetrický linkový audio vstup s konektorem Euroblock, 1x digitální vstup Dante s konektorem RJ45, napájecí napětí 90-250VAC @ 50/60Hz. K dispozici konfigurační a řídicí SW pro PC a data pro simulační SW EASE a CATT. Tělo hliník, mřížka povrchově upravená ocel. Součástí dodávky kovový montážní úchyt na stěnu s možností vertikálního posunu reprosoustavy a horizontálního natočení o ±90°, vzdálenost nainstalované reprosoustavy od stěny max. 40mm. Rozměry (ŠxHxV) 128x117x1200mm, hmotnost 10,3kg. Barva bílá RAL9016, umožňuje přestříkání.</t>
  </si>
  <si>
    <t>Pol17</t>
  </si>
  <si>
    <t>Hlavní bas reproduktor</t>
  </si>
  <si>
    <t>54741473</t>
  </si>
  <si>
    <t>Poznámka k položce:
Kompaktní aktivní subwoofer 2.1 s instalační výškou pouze 150mm pro pevnou instalaci na stěnu / na strop nebo pro volně stojicí použití. Obsahuje digitální koncové zesilovače o výkonu 200W pro basy + 2x150W RMS pro satelitní reprosoustavy. Integrovaný digitální DSP procesor WaveDynamics™ zajišťuje optimální ekvalizaci a ochranu proti přetížení pro interní woofer i konkrétní typy připojených satelitních reprosoustav. Možnost změny presetu DSP procesoru přes USB port. Možnost dálkového ovládání bez přímé viditelnosti pomocí dálkového ovladače RMT40 pracujícího na frekvenci 2.4GHz (zvl. přísl.). Automaticky aktivovaný Standby režim při absenci audio signálu nezávisle pro každý audio kanál. Kovové tělo z hliníkového odlitku s tloušťkou stěny 4mm funguje jako rigidní ozvučnice pro integrovaný 8" basový woofer a současně zajišťuje účinné chlazení pro integrovanou aktivní elektroniku. Součástí dodávky montážní konzola v barvě reproboxu pro nástěnnou instalaci. Možnost instalace na strop pomocí volitelného úchytu MBK410C (zvl. přísl.). Rozměry (ŠxVxH) 558x383x149mm, hmotnost 9,75kg. Barva bílá.</t>
  </si>
  <si>
    <t>Pol18</t>
  </si>
  <si>
    <t>Dante převodník</t>
  </si>
  <si>
    <t>-803179177</t>
  </si>
  <si>
    <t>Poznámka k položce:
Dante AVIO Analog Output Adapter 1x0</t>
  </si>
  <si>
    <t>Pol19</t>
  </si>
  <si>
    <t>XLR přípojení</t>
  </si>
  <si>
    <t>-77736484</t>
  </si>
  <si>
    <t>Poznámka k položce:
expander na sít Dante, vč. propoje do podlahové krabice na podiu, digitální rozhraní pro připojení mikrofonů, 4x IN, 2x OUT, 2x Dante, 4x RGB TS, 1x ARM-C</t>
  </si>
  <si>
    <t>D3</t>
  </si>
  <si>
    <t xml:space="preserve"> Audio prvky - režim Ženeva</t>
  </si>
  <si>
    <t>Pol20</t>
  </si>
  <si>
    <t>Konferenční tlačítko</t>
  </si>
  <si>
    <t>560372298</t>
  </si>
  <si>
    <t>Poznámka k položce:
Vestavné tlačítko pro ovládání mikrofonu, kapacitní snímač pro bezhlučné ovládání, integrovaný transparentní LED prstenec pro indikaci stavu s možností zobrazení barev v plném RGB spektru. Výstup RJ45 pro přímé připojení do základní jednotky rozhraní.</t>
  </si>
  <si>
    <t>Pol21</t>
  </si>
  <si>
    <t>Mikrofonní předzesilovač</t>
  </si>
  <si>
    <t>2098032497</t>
  </si>
  <si>
    <t>Poznámka k položce:
Mikrofonní předzesilovač s adaptérem 9-48V pro zapojení mikrofonu s konektorem Mini XLR, integrovaný RF filtr pro eliminaci rušení z mobilních telefonů a jiných zařízení pracujících v pásmu GSM 2G/3G/4G/5G. Provedení pro zapuštění do stolu vč. odpružení, výška vystupující nad povrch při demontovaném mikrofonu ~5mm.</t>
  </si>
  <si>
    <t>Pol22</t>
  </si>
  <si>
    <t>Stolní mikrofon</t>
  </si>
  <si>
    <t>1951540367</t>
  </si>
  <si>
    <t>Poznámka k položce:
Kondenzátorový mikrofon směrový - cardioida. Provedení slim-line s tenkým husím krkem se dvěma ohebnými sekcemi. Phantomové napájení 9-48V. Frekvenční rozsah 50Hz-18kHz, citlivost -40dB ±3dB @ 1kHz (0dB=1V/Pa), impedance 1,8 kOhmů, max. SPL 125dB, max. zkreslení THD &lt;1%, odstup S/N 64dB(A). Zakončení Mini XLR3 pro zapojení do pevně instalovaného přípojného místa nebo stolní základny. Tělo z masivní mosazi, průměr hlavy mikrofonu 12mm, průměr středu 6mm, celková délka 400mm. Součástí dodávky větrná ochrana W2. Barva černá.</t>
  </si>
  <si>
    <t>Pol23</t>
  </si>
  <si>
    <t>Digitální rozhranní</t>
  </si>
  <si>
    <t>-1208770877</t>
  </si>
  <si>
    <t>Pol24</t>
  </si>
  <si>
    <t>Napajecí adapter</t>
  </si>
  <si>
    <t>1973268498</t>
  </si>
  <si>
    <t>Poznámka k položce:
Napájecí adaptér 230VAC/12VDC, 1A, 5,5/2,1mm</t>
  </si>
  <si>
    <t>Pol25</t>
  </si>
  <si>
    <t>Sloupové reproduktory</t>
  </si>
  <si>
    <t>1970548576</t>
  </si>
  <si>
    <t>Poznámka k položce:
Aktivní digitální Line-Array reprosoustava s asymetrickým vertikálním vyzařováním šikmo dolů na poslechovou plochu při svislé instalaci bez vertikálního náklonu, konstrukční princip odvozený od patentované technologie DGRC kombinuje geometrii měničů s aktivním i pasivním procesingem. Osazení 6 reproduktorů, max. SPL 91dB @ 5m, typický dosah 6,5m @ ±3dB / 12m @ ±5dB, frekvenční rozsah 120Hz-18kHz, horizontální vyzařovací úhel ±100°/±70° @ 1/4kHz. Integrovaný digitální zesilovač Class-D s výkonem 300W, DSP procesor, ochrana proti tepelnému přetížení, 1x symetrický linkový audio vstup s konektorem Euroblock, 1x digitální vstup Dante s konektorem RJ45, napájecí napětí 90-250VAC @ 50/60Hz. K dispozici konfigurační a řídicí SW pro PC a data pro simulační SW EASE a CATT. Tělo hliník, mřížka povrchově upravená ocel. Součástí dodávky kovový montážní úchyt na stěnu s možností vertikálního posunu reprosoustavy a horizontálního natočení o ±90°, vzdálenost nainstalované reprosoustavy od stěny max. 40mm. Rozměry (ŠxHxV) 128x117x706mm, hmotnost 7,2kg. Barva černá RAL9005.</t>
  </si>
  <si>
    <t>Pol26</t>
  </si>
  <si>
    <t>Stativ</t>
  </si>
  <si>
    <t>-1040375776</t>
  </si>
  <si>
    <t>Poznámka k položce:
Adaptér pro instalaci R70/R110 na 35mm reproduktorový stativ</t>
  </si>
  <si>
    <t>Pol27</t>
  </si>
  <si>
    <t>Distanční tyč</t>
  </si>
  <si>
    <t>-1152623668</t>
  </si>
  <si>
    <t>Poznámka k položce:
Distanční tyč 250mm, závit M20</t>
  </si>
  <si>
    <t>Pol28</t>
  </si>
  <si>
    <t>Podlahová základna</t>
  </si>
  <si>
    <t>324738996</t>
  </si>
  <si>
    <t>Poznámka k položce:
Podlahová základna čtvercová 410x410mm, 7kg, závit M20</t>
  </si>
  <si>
    <t>D4</t>
  </si>
  <si>
    <t xml:space="preserve"> Audio prvky - režie a vybavební AV racků</t>
  </si>
  <si>
    <t>Pol29</t>
  </si>
  <si>
    <t>DSP matice</t>
  </si>
  <si>
    <t>851850621</t>
  </si>
  <si>
    <t>Poznámka k položce:
Volně konfigurovatelná síťová digitální DSP audio matice, 12(+4)x8(+4) lokálních I/O kanálů + 64x64 I/O kanálů přes 1Gb ethernet prostřednictvím max. 512x512kanálové digitální audio sběrnice Dante. Rozšiřující slot pro instalaci volitelných zásuvných karet pro konektivitu na VoIP / analog. tel. linku nebo rozšíření analog./dig. audio I/O, možnost instalace voitelného modulu koprocesoru pro funkci eliminace echa AEC. Rozhraní USB Host pro připojení standardního USB disku s kapacitou až 1TB pro záznam a reprodukci až 8 zvukových stop současně v nekomprimovaném formátu WAV s nastavitelnou vzorkovací frekvencí až 48kHz a rozlišením až 24 bitů, možnost správy nahrávek a zvukových souborů prostřednictvím integrovaného webového rozhraní z běžného prohlížeče. Rozhraní USB 2.0 s max. 8x8 kanály pro přehrávání/záznam a připojení SW kodeků. Rozhraní RS232, ARC RS485, 8+8x GPIO. Integrovaný 4x 1Gbps ethernet switch pro Dante s možností redundantního nebo Daisy-Chain zapojení + LAN. Volně konfigurovatelná vnitřní topologie, konfigurace v prostředí bezplatně dostupného SW nástroje Symetrix Composer, k dispozici nabídka více než 600 typů DSP bloků pro zpracování a routing audia a řídicích signálů včetně pokročilých DSP funkcí jako je Acoustic Echo Reducer, Auto-Mixer, pro každý mikrofonní vstup vlastní eliminace zpětné vazby frekvenčním posunem i úzkopásmovými filtry s automatickou detekcí, FIR filtry s až 1024 koeficienty, maskování zvuku pro zvýšení soukromí, zkreslení hlasu za účelem znemožnění identifikace řečníka, Event Scheduler, ukládání nastavení do až 1000 presetů. Podsvětlený LCD displej, široké možnosti externího řízení včetně TCP/IP, RS232, PC GUI SymVue, mobilních zařízení Apple / Android, GPIO, nástěnných ovl. panelů. Dvoujádrový DSP procesor Analog Devices Griffin ADSP-SC587 s výpočetní kapacitou 500MIPS, 6GFLOPS, 2GMACS, vzorkovací frekvence 48kHz, frekvenční rozsah (A/D/A) 20Hz-20kHz ±0,5dB, dynamický rozsah (A/D/A) &gt;114dB, odstup mezi kanály (A/D/A) &gt;110dB, latenční zpoždění (A/D/A) 1,04ms, max. audio delay 174s.</t>
  </si>
  <si>
    <t>Pol30</t>
  </si>
  <si>
    <t>Karta AEC</t>
  </si>
  <si>
    <t>-1963467309</t>
  </si>
  <si>
    <t>Poznámka k položce:
Modul AEC koprocesoru pro Radius NX, dual-core, 16 kanálů @ 2x ref. / 12 kanálů @ 12x ref.</t>
  </si>
  <si>
    <t>Pol31</t>
  </si>
  <si>
    <t>Servis DPS</t>
  </si>
  <si>
    <t>-1728896486</t>
  </si>
  <si>
    <t>Poznámka k položce:
nastavení vstupů, výstupů a scénářů v DSP matici</t>
  </si>
  <si>
    <t>Pol32</t>
  </si>
  <si>
    <t>Mixážní pult</t>
  </si>
  <si>
    <t>463206250</t>
  </si>
  <si>
    <t>Poznámka k položce:
Digitalní mixážní pult, 32 + 2 St &amp; 2 Return, 8 DCA groups, vstupy: 16 mic/line (XLR/TRS combo) + 2 stereo line (RCA pin), výstupy: 16 (XLR)</t>
  </si>
  <si>
    <t>Pol33</t>
  </si>
  <si>
    <t>Dante karta</t>
  </si>
  <si>
    <t>2126892600</t>
  </si>
  <si>
    <t>Poznámka k položce:
Karta rozhraní Dante, 64x64 kanálů pro mixpult</t>
  </si>
  <si>
    <t>Pol34</t>
  </si>
  <si>
    <t>Switch DANTE</t>
  </si>
  <si>
    <t>777250284</t>
  </si>
  <si>
    <t>Poznámka k položce:
Switch 24 Port/1GB, min. 12x PoE, splnující specifikaci pro přenos DANTE protokolu,</t>
  </si>
  <si>
    <t>Pol35</t>
  </si>
  <si>
    <t>1677328575</t>
  </si>
  <si>
    <t>Poznámka k položce:
Digitální audio expander, 4 symetrické vstupy s volitelnou citlivostí Mic/Line a phantomovým napájením, 1 port digitální audio sběrnice Dante s napájením přes PoE, provedení 1/2 19" s možností instalace do 19" racku</t>
  </si>
  <si>
    <t>Pol36</t>
  </si>
  <si>
    <t>Zařízení pro záznam a streaming</t>
  </si>
  <si>
    <t>-99495000</t>
  </si>
  <si>
    <t>Poznámka k položce:
Zařízení s funkcemi pro záznam a stramování s náhledem videa. Streamování na kanály YouTube, Facebook apod. Záznam videa H.264 na USB disk, konektory min. 4x HDMI IN, 1x HDMI OUT, 2x MIC IN, USB-C,</t>
  </si>
  <si>
    <t>D5</t>
  </si>
  <si>
    <t xml:space="preserve"> Instalace a kabeláž</t>
  </si>
  <si>
    <t>Pol37</t>
  </si>
  <si>
    <t>UTP kabeláž</t>
  </si>
  <si>
    <t>Poznámka k položce:
UTP kabeláž pro sít dante a řídicí systém, vč. zakončení konektory</t>
  </si>
  <si>
    <t>Pol38</t>
  </si>
  <si>
    <t>Symetrická kabeláž</t>
  </si>
  <si>
    <t>Poznámka k položce:
Symetrická kabeláž po projení mikrofonů a audio prvků metráž vč. konektorů</t>
  </si>
  <si>
    <t>Pol39</t>
  </si>
  <si>
    <t>HDMI kabeláž dlouhá</t>
  </si>
  <si>
    <t>Poznámka k položce:
Propojovacéí HDMI kabely optické</t>
  </si>
  <si>
    <t>Pol40</t>
  </si>
  <si>
    <t>HDMI kabeláž krátka</t>
  </si>
  <si>
    <t>Poznámka k položce:
Propojovacéí HDMI kabely metalické</t>
  </si>
  <si>
    <t>Pol41</t>
  </si>
  <si>
    <t>AV RACK 21U</t>
  </si>
  <si>
    <t>Poznámka k položce:
RACK 21 U 600 x 600 mm vč. vnitřního vybavení, napájecí pole, 2x police</t>
  </si>
  <si>
    <t>Pol42</t>
  </si>
  <si>
    <t>Instalační materiál</t>
  </si>
  <si>
    <t>Poznámka k položce:
instalační materiál, drobný spojovací a montážní materiál</t>
  </si>
  <si>
    <t>Pol43</t>
  </si>
  <si>
    <t>Instalace AV techniky</t>
  </si>
  <si>
    <t>Poznámka k položce:
instalace AV techniky vč. oživení a zaškolení</t>
  </si>
  <si>
    <t>Pol44</t>
  </si>
  <si>
    <t>Programování</t>
  </si>
  <si>
    <t>Poznámka k položce:
Programování audio systému a řídicího systému</t>
  </si>
  <si>
    <t>Pol45</t>
  </si>
  <si>
    <t>Režie a doprava</t>
  </si>
  <si>
    <t>Poznámka k položce:
doprava materiálu, režie řízení zakázky</t>
  </si>
  <si>
    <t>VRN - Vedlejší rozpočtové náklady</t>
  </si>
  <si>
    <t>VRN01</t>
  </si>
  <si>
    <t>Vybudování zařízení staveniště</t>
  </si>
  <si>
    <t>-1411251335</t>
  </si>
  <si>
    <t>Poznámka k položce:
Vybudování zařízení staveniště . Náklady s případným vypracováním podrobné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náklady spojené s předáním a převzetím staveniště, zajištění zřízení dočasných komunikací, sjezdů a nájezdů pro realizaci stavby. Zajištění ochrany veškeré zeleně v prostoru staveniště a v jeho bezprostřední blízkosti pro poškození během realizace stavby, zajištění péče o nepředané objekty a konstrukce stavby, jejich ošetřování a zimní opatření. Vybudování mobilního oplocení,přechodových a pojezdových lávek.</t>
  </si>
  <si>
    <t>VRN02</t>
  </si>
  <si>
    <t>Provoz zařízení staveniště</t>
  </si>
  <si>
    <t>-218143300</t>
  </si>
  <si>
    <t>Poznámka k položce:
Náklady na vybavení objektů zařízení staveniště, ostraha staveniště, náklady na energie spotřebované dodavatelem v rámci provozu zařízení staveniště, náklady na potřebný úklid v prostorách zařízení staveniště a stavby, náklady na nutnou údržbu a opravy na objektech zařízení staveniště a na přípojkách energií. Náklady spojené se zabezpečením a ochranou již stávajících nebo již zabudovaných konstrukcí. Náklady spojené s BOZP. Nákaldy spojené s případnými zábory pozemků.</t>
  </si>
  <si>
    <t>VRN03</t>
  </si>
  <si>
    <t>Odstranění zařízení staveniště</t>
  </si>
  <si>
    <t>790708187</t>
  </si>
  <si>
    <t>Poznámka k položce:
Odstranění objektů zařízení staveniště včetně přípojek energií a jejich odvoz. Položka zahrnuje i náklady na úpravu povrchů po odstranění zařízení staveniště a úklid ploch, na kterých bylo zařízení staveniště provozováno. Včetně předání stavby</t>
  </si>
  <si>
    <t>VRN04</t>
  </si>
  <si>
    <t>Provoz objednatele</t>
  </si>
  <si>
    <t>651394477</t>
  </si>
  <si>
    <t>Poznámka k položce:
Náklady na ztížené provádění stavebních prací v důsledku nepřerušeného provozu na staveništi nebo v případech nepřerušeného provozu v objektech v nichž se stavební práce provádí.</t>
  </si>
  <si>
    <t>VRN05</t>
  </si>
  <si>
    <t>Průzkumné práce</t>
  </si>
  <si>
    <t>-1034810174</t>
  </si>
  <si>
    <t>Poznámka k položce:
Náklady na provedení průzkumů nebo doplnění stávajících průzkumů, pokud je obchodní podmínky vyžadují a tyto průzkumy nejsou v dostatečném rozsahu součástí projektové dokumentace.
Před zahájení prací a po jejich ukončení provede zhotovitel stavby pasport přilehlých prostor a to, aby byl doložen stávající stav před začátkem a po ukončení stavby. Pasport objektů bude předán objednateli při předání díla.</t>
  </si>
  <si>
    <t>VRN06</t>
  </si>
  <si>
    <t>Realizační dokumentace a výrobně technická dokumentace</t>
  </si>
  <si>
    <t>-196689953</t>
  </si>
  <si>
    <t>Poznámka k položce:
dokumentace RDS a VTD v minimálním rozsahu:
kompletní dodavatelská výkresová dokumentace truhlářských/akustických výrobků
kompletní dodavatelská výkresová dokumentace ocelových konstrukcí
kompletní dodavatelská výkresová dokumentace zámečnických výrobků
kompletní dodavatelská výkresová dokumentace elektronických komunikací
kompletní dodavatelská výkresová dokumentace AV techniky
kompletní dodavatelská výkresová dokumentace silnoproudé instalace
vzorkovací kniha všech výrobků, nášlapných vrstev a vnitřních povrchů stěn a stropů před jejich nakoupením, vyrobením či objednáním.</t>
  </si>
  <si>
    <t>VRN07</t>
  </si>
  <si>
    <t>Vzorkování v rozsahu dle PD</t>
  </si>
  <si>
    <t>-106332128</t>
  </si>
  <si>
    <t>VRN08</t>
  </si>
  <si>
    <t>Zabezpečení všech stávajících a nově zabudovaných konstrukcí dotčených stavbou proti poškození</t>
  </si>
  <si>
    <t>-176233060</t>
  </si>
  <si>
    <t>Poznámka k položce:
Všechny stávající konstrukce a nově vybudované, které se nacházejí v prostorech, kde se budou provádět stavební zásahy nebo budou na komunikační trase přesunu materiálů či suti, budou dostatečně zabezpečeny proti poškození. Po skončení stavebních úprav budou chranné prvky demontovovány a konstrukce budou uvedeny do původního stavu.</t>
  </si>
  <si>
    <t>VRN09</t>
  </si>
  <si>
    <t>Zabezpečení součinost s OVB při provádění stavebních prací</t>
  </si>
  <si>
    <t>619635568</t>
  </si>
  <si>
    <t>VRN10</t>
  </si>
  <si>
    <t>2132004437</t>
  </si>
  <si>
    <t>VRN11</t>
  </si>
  <si>
    <t>Měření v dozvukové komoře</t>
  </si>
  <si>
    <t>-1632276867</t>
  </si>
  <si>
    <t>Poznámka k položce:
jedná se o měření činitele zvukové pohltivosti dle normy ČSN EN ISO 354; měřena bude položka NFR a KP(SB); součástí měření je také vyhodnocení a protokolární zpracování výsledků s příslušnými závěry v komplexní vazbě na akustiku řešeného prostoru</t>
  </si>
  <si>
    <t>VRN12</t>
  </si>
  <si>
    <t>Měření doby dozvuku - etapové</t>
  </si>
  <si>
    <t>961562206</t>
  </si>
  <si>
    <t>Poznámka k položce:
jedná se o etapové měření doby dozvuku dle normy ČSN EN ISO 3382-1 prostoru s definovanými požadavky na cílovou dobu dozvuku; součástí měření je také vyhodnocení a protokolární zpracování výsledků</t>
  </si>
  <si>
    <t>VRN13</t>
  </si>
  <si>
    <t xml:space="preserve">Měření doby dozvuku - závěrečné </t>
  </si>
  <si>
    <t>-1106811452</t>
  </si>
  <si>
    <t>Poznámka k položce:
jedná se o závěrečné měření doby dozvuku dle normy ČSN EN ISO 3382-1 prostoru s definovanými požadavky na cílovou dobu dozvuku; součástí měření je také vyhodnocení a protokolární zpracování výsledků</t>
  </si>
  <si>
    <t>SEZNAM FIGUR</t>
  </si>
  <si>
    <t>Výměra</t>
  </si>
  <si>
    <t xml:space="preserve"> D.1.1/ D.1.1.2</t>
  </si>
  <si>
    <t>Použití figury:</t>
  </si>
  <si>
    <t>Dvojnásobné bílé malby ze směsí za mokra výborně oděruvzdorných v místnostech v přes 3,80 do 5,00 m</t>
  </si>
  <si>
    <t>Základní akrylátová jednonásobná bezbarvá penetrace podkladu v místnostech v přes 3,80 do 5,00 m</t>
  </si>
  <si>
    <t>Příplatek k cenám 2x maleb ze směsí za mokra oděruvzdorných za barevnou malbu v světlém odstínu</t>
  </si>
  <si>
    <t>Dvojnásobné bílé malby ze směsí za mokra výborně oděruvzdorných v místnostech v přes 5,00 m</t>
  </si>
  <si>
    <t>Oprava vnitřní vápenocementové hladké omítky stěn v rozsahu plochy do 10 %</t>
  </si>
  <si>
    <t>Oškrabání malby v mísnostech v přes 5,00 m</t>
  </si>
  <si>
    <t>Rozmývání podkladu po oškrabání malby v místnostech v přes 5,00 m</t>
  </si>
  <si>
    <t>Základní akrylátová jednonásobná bezbarvá penetrace podkladu v místnostech v přes 5,00 m</t>
  </si>
  <si>
    <t>koberec vlněný ve čtvercích 500x500mm, vlákno 80% undyed wool/10% PA/10% PES, hm 1200g/m2, zátěž 32, hořlavost Cfl S1</t>
  </si>
  <si>
    <t>Vodou ředitelná penetrace savého podkladu povlakových podlah</t>
  </si>
  <si>
    <t>Lepení textilních čtverců</t>
  </si>
  <si>
    <t>Odstranění zbytků lepidla z podkladu povlakových podlah broušením</t>
  </si>
  <si>
    <t>SDK obklad kcí uzavřeného tvaru š přes 1,6 m desky 1xDF 15</t>
  </si>
  <si>
    <t>SDK stěna předsazená základní penetrační nátěr</t>
  </si>
  <si>
    <t>Příplatek k SDK stěně předsazené za rovinnost kvality Q3</t>
  </si>
  <si>
    <t>SDK stěna předsazená tl 39,5 mm profil CD+UD desky 1xA 12,5 bez izolace EI 15</t>
  </si>
  <si>
    <t>Montáž obvodových lišt lepením</t>
  </si>
  <si>
    <t>Vložení nařezaných pásků z podlahoviny do lišt</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</si>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</sst>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3">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sz val="8"/>
      <color rgb="FF000000"/>
      <name val="Arial CE"/>
      <family val="2"/>
    </font>
    <font>
      <i/>
      <sz val="9"/>
      <color rgb="FF0000FF"/>
      <name val="Arial CE"/>
      <family val="2"/>
    </font>
    <font>
      <i/>
      <sz val="8"/>
      <color rgb="FF0000FF"/>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0" borderId="0" applyNumberFormat="0" applyFill="0" applyBorder="0" applyAlignment="0" applyProtection="0"/>
  </cellStyleXfs>
  <cellXfs count="40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9"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0"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1" fillId="0" borderId="0" xfId="0" applyFont="1" applyAlignment="1">
      <alignment horizontal="left" vertical="center"/>
    </xf>
    <xf numFmtId="0" fontId="42" fillId="0" borderId="22" xfId="0" applyFont="1" applyBorder="1" applyAlignment="1" applyProtection="1">
      <alignment horizontal="center" vertical="center"/>
      <protection/>
    </xf>
    <xf numFmtId="49" fontId="42" fillId="0" borderId="22" xfId="0" applyNumberFormat="1" applyFont="1" applyBorder="1" applyAlignment="1" applyProtection="1">
      <alignment horizontal="left" vertical="center" wrapText="1"/>
      <protection/>
    </xf>
    <xf numFmtId="0" fontId="42" fillId="0" borderId="22" xfId="0" applyFont="1" applyBorder="1" applyAlignment="1" applyProtection="1">
      <alignment horizontal="left" vertical="center" wrapText="1"/>
      <protection/>
    </xf>
    <xf numFmtId="0" fontId="42" fillId="0" borderId="22" xfId="0" applyFont="1" applyBorder="1" applyAlignment="1" applyProtection="1">
      <alignment horizontal="center" vertical="center" wrapText="1"/>
      <protection/>
    </xf>
    <xf numFmtId="167" fontId="42" fillId="0" borderId="22" xfId="0" applyNumberFormat="1" applyFont="1" applyBorder="1" applyAlignment="1" applyProtection="1">
      <alignment vertical="center"/>
      <protection/>
    </xf>
    <xf numFmtId="4" fontId="42" fillId="2" borderId="22" xfId="0" applyNumberFormat="1" applyFont="1" applyFill="1" applyBorder="1" applyAlignment="1" applyProtection="1">
      <alignment vertical="center"/>
      <protection locked="0"/>
    </xf>
    <xf numFmtId="4" fontId="42" fillId="0" borderId="22" xfId="0" applyNumberFormat="1" applyFont="1" applyBorder="1" applyAlignment="1" applyProtection="1">
      <alignment vertical="center"/>
      <protection/>
    </xf>
    <xf numFmtId="0" fontId="43" fillId="0" borderId="3" xfId="0" applyFont="1" applyBorder="1" applyAlignment="1">
      <alignment vertical="center"/>
    </xf>
    <xf numFmtId="0" fontId="42" fillId="2" borderId="14" xfId="0" applyFont="1" applyFill="1" applyBorder="1" applyAlignment="1" applyProtection="1">
      <alignment horizontal="left" vertical="center"/>
      <protection locked="0"/>
    </xf>
    <xf numFmtId="0" fontId="42"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167" fontId="24" fillId="2" borderId="22" xfId="0" applyNumberFormat="1" applyFont="1" applyFill="1" applyBorder="1" applyAlignment="1" applyProtection="1">
      <alignment vertical="center"/>
      <protection locked="0"/>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5" fillId="0" borderId="0" xfId="0" applyFont="1" applyAlignment="1">
      <alignment horizontal="left" vertical="center" wrapText="1"/>
    </xf>
    <xf numFmtId="0" fontId="44" fillId="0" borderId="16" xfId="0" applyFont="1" applyBorder="1" applyAlignment="1">
      <alignment horizontal="left" vertical="center" wrapText="1"/>
    </xf>
    <xf numFmtId="0" fontId="44" fillId="0" borderId="22" xfId="0" applyFont="1" applyBorder="1" applyAlignment="1">
      <alignment horizontal="left" vertical="center" wrapText="1"/>
    </xf>
    <xf numFmtId="0" fontId="44" fillId="0" borderId="22" xfId="0" applyFont="1" applyBorder="1" applyAlignment="1">
      <alignment horizontal="left" vertical="center"/>
    </xf>
    <xf numFmtId="167" fontId="44"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6" fillId="0" borderId="0" xfId="0" applyFont="1" applyAlignment="1">
      <alignment horizontal="left" vertical="center"/>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5"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6" fillId="0" borderId="28" xfId="0" applyFont="1" applyBorder="1" applyAlignment="1">
      <alignment horizontal="left" wrapText="1"/>
    </xf>
    <xf numFmtId="0" fontId="14" fillId="0" borderId="27" xfId="0" applyFont="1" applyBorder="1" applyAlignment="1">
      <alignment vertical="center" wrapText="1"/>
    </xf>
    <xf numFmtId="0" fontId="46" fillId="0" borderId="0" xfId="0" applyFont="1" applyBorder="1" applyAlignment="1">
      <alignment horizontal="left" vertical="center" wrapText="1"/>
    </xf>
    <xf numFmtId="0" fontId="0" fillId="0" borderId="0" xfId="0" applyFont="1" applyBorder="1" applyAlignment="1">
      <alignment horizontal="left" vertical="center" wrapText="1"/>
    </xf>
    <xf numFmtId="0" fontId="47"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8"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5" fillId="0" borderId="0" xfId="0" applyFont="1" applyBorder="1" applyAlignment="1">
      <alignment horizontal="center" vertical="center"/>
    </xf>
    <xf numFmtId="0" fontId="14" fillId="0" borderId="27" xfId="0" applyFont="1" applyBorder="1" applyAlignment="1">
      <alignment horizontal="left" vertical="center"/>
    </xf>
    <xf numFmtId="0" fontId="46" fillId="0" borderId="0" xfId="0" applyFont="1" applyBorder="1" applyAlignment="1">
      <alignment horizontal="left" vertical="center"/>
    </xf>
    <xf numFmtId="0" fontId="49" fillId="0" borderId="0" xfId="0" applyFont="1" applyAlignment="1">
      <alignment horizontal="left" vertical="center"/>
    </xf>
    <xf numFmtId="0" fontId="46" fillId="0" borderId="28" xfId="0" applyFont="1" applyBorder="1" applyAlignment="1">
      <alignment horizontal="left" vertical="center"/>
    </xf>
    <xf numFmtId="0" fontId="46" fillId="0" borderId="28" xfId="0" applyFont="1" applyBorder="1" applyAlignment="1">
      <alignment horizontal="center" vertical="center"/>
    </xf>
    <xf numFmtId="0" fontId="49" fillId="0" borderId="28" xfId="0" applyFont="1" applyBorder="1" applyAlignment="1">
      <alignment horizontal="left" vertical="center"/>
    </xf>
    <xf numFmtId="0" fontId="50" fillId="0" borderId="0" xfId="0" applyFont="1" applyBorder="1" applyAlignment="1">
      <alignment horizontal="left" vertical="center"/>
    </xf>
    <xf numFmtId="0" fontId="47"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7"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8"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8" fillId="0" borderId="0" xfId="0" applyFont="1" applyBorder="1" applyAlignment="1">
      <alignment horizontal="left" vertical="center"/>
    </xf>
    <xf numFmtId="0" fontId="49" fillId="0" borderId="0" xfId="0" applyFont="1" applyBorder="1" applyAlignment="1">
      <alignment horizontal="left" vertical="center"/>
    </xf>
    <xf numFmtId="0" fontId="47" fillId="0" borderId="28" xfId="0" applyFont="1" applyBorder="1" applyAlignment="1">
      <alignment horizontal="left" vertical="center"/>
    </xf>
    <xf numFmtId="0" fontId="14" fillId="0" borderId="0" xfId="0" applyFont="1" applyBorder="1" applyAlignment="1">
      <alignment horizontal="left" vertical="center" wrapText="1"/>
    </xf>
    <xf numFmtId="0" fontId="47" fillId="0" borderId="0" xfId="0" applyFont="1" applyBorder="1" applyAlignment="1">
      <alignment horizontal="left" vertical="center" wrapText="1"/>
    </xf>
    <xf numFmtId="0" fontId="47"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9" fillId="0" borderId="26" xfId="0" applyFont="1" applyBorder="1" applyAlignment="1">
      <alignment horizontal="left" vertical="center" wrapText="1"/>
    </xf>
    <xf numFmtId="0" fontId="49"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0" xfId="0" applyFont="1" applyBorder="1" applyAlignment="1">
      <alignment horizontal="left" vertical="center"/>
    </xf>
    <xf numFmtId="0" fontId="47" fillId="0" borderId="27" xfId="0" applyFont="1" applyBorder="1" applyAlignment="1">
      <alignment horizontal="left" vertical="center" wrapText="1"/>
    </xf>
    <xf numFmtId="0" fontId="47" fillId="0" borderId="27" xfId="0" applyFont="1" applyBorder="1" applyAlignment="1">
      <alignment horizontal="left" vertical="center"/>
    </xf>
    <xf numFmtId="0" fontId="47" fillId="0" borderId="29" xfId="0" applyFont="1" applyBorder="1" applyAlignment="1">
      <alignment horizontal="left" vertical="center" wrapText="1"/>
    </xf>
    <xf numFmtId="0" fontId="47" fillId="0" borderId="28" xfId="0" applyFont="1" applyBorder="1" applyAlignment="1">
      <alignment horizontal="left" vertical="center" wrapText="1"/>
    </xf>
    <xf numFmtId="0" fontId="47"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7" fillId="0" borderId="29" xfId="0" applyFont="1" applyBorder="1" applyAlignment="1">
      <alignment horizontal="left" vertical="center"/>
    </xf>
    <xf numFmtId="0" fontId="47" fillId="0" borderId="30" xfId="0" applyFont="1" applyBorder="1" applyAlignment="1">
      <alignment horizontal="left" vertical="center"/>
    </xf>
    <xf numFmtId="0" fontId="47" fillId="0" borderId="0" xfId="0" applyFont="1" applyBorder="1" applyAlignment="1">
      <alignment horizontal="center" vertical="center"/>
    </xf>
    <xf numFmtId="0" fontId="49" fillId="0" borderId="0" xfId="0" applyFont="1" applyAlignment="1">
      <alignment vertical="center"/>
    </xf>
    <xf numFmtId="0" fontId="46" fillId="0" borderId="0" xfId="0" applyFont="1" applyBorder="1" applyAlignment="1">
      <alignment vertical="center"/>
    </xf>
    <xf numFmtId="0" fontId="49" fillId="0" borderId="28" xfId="0" applyFont="1" applyBorder="1" applyAlignment="1">
      <alignment vertical="center"/>
    </xf>
    <xf numFmtId="0" fontId="46"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6" fillId="0" borderId="28" xfId="0" applyFont="1" applyBorder="1" applyAlignment="1">
      <alignment horizontal="left"/>
    </xf>
    <xf numFmtId="0" fontId="49"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965043441" TargetMode="External" /><Relationship Id="rId2" Type="http://schemas.openxmlformats.org/officeDocument/2006/relationships/hyperlink" Target="https://podminky.urs.cz/item/CS_URS_2023_01/965049112" TargetMode="External" /><Relationship Id="rId3" Type="http://schemas.openxmlformats.org/officeDocument/2006/relationships/hyperlink" Target="https://podminky.urs.cz/item/CS_URS_2023_01/977312113" TargetMode="External" /><Relationship Id="rId4" Type="http://schemas.openxmlformats.org/officeDocument/2006/relationships/hyperlink" Target="https://podminky.urs.cz/item/CS_URS_2023_01/997013212" TargetMode="External" /><Relationship Id="rId5" Type="http://schemas.openxmlformats.org/officeDocument/2006/relationships/hyperlink" Target="https://podminky.urs.cz/item/CS_URS_2023_01/997013219" TargetMode="External" /><Relationship Id="rId6" Type="http://schemas.openxmlformats.org/officeDocument/2006/relationships/hyperlink" Target="https://podminky.urs.cz/item/CS_URS_2023_01/997013501" TargetMode="External" /><Relationship Id="rId7" Type="http://schemas.openxmlformats.org/officeDocument/2006/relationships/hyperlink" Target="https://podminky.urs.cz/item/CS_URS_2023_01/997013509" TargetMode="External" /><Relationship Id="rId8" Type="http://schemas.openxmlformats.org/officeDocument/2006/relationships/hyperlink" Target="https://podminky.urs.cz/item/CS_URS_2023_01/762526811" TargetMode="External" /><Relationship Id="rId9" Type="http://schemas.openxmlformats.org/officeDocument/2006/relationships/hyperlink" Target="https://podminky.urs.cz/item/CS_URS_2023_01/762711820" TargetMode="External" /><Relationship Id="rId10" Type="http://schemas.openxmlformats.org/officeDocument/2006/relationships/hyperlink" Target="https://podminky.urs.cz/item/CS_URS_2023_01/763111811" TargetMode="External" /><Relationship Id="rId11" Type="http://schemas.openxmlformats.org/officeDocument/2006/relationships/hyperlink" Target="https://podminky.urs.cz/item/CS_URS_2023_01/763131821" TargetMode="External" /><Relationship Id="rId12" Type="http://schemas.openxmlformats.org/officeDocument/2006/relationships/hyperlink" Target="https://podminky.urs.cz/item/CS_URS_2023_01/766221811" TargetMode="External" /><Relationship Id="rId13" Type="http://schemas.openxmlformats.org/officeDocument/2006/relationships/hyperlink" Target="https://podminky.urs.cz/item/CS_URS_2023_01/766411812" TargetMode="External" /><Relationship Id="rId14" Type="http://schemas.openxmlformats.org/officeDocument/2006/relationships/hyperlink" Target="https://podminky.urs.cz/item/CS_URS_2023_01/766411822" TargetMode="External" /><Relationship Id="rId15" Type="http://schemas.openxmlformats.org/officeDocument/2006/relationships/hyperlink" Target="https://podminky.urs.cz/item/CS_URS_2023_01/767112812" TargetMode="External" /><Relationship Id="rId16" Type="http://schemas.openxmlformats.org/officeDocument/2006/relationships/hyperlink" Target="https://podminky.urs.cz/item/CS_URS_2023_01/767541281" TargetMode="External" /><Relationship Id="rId17" Type="http://schemas.openxmlformats.org/officeDocument/2006/relationships/hyperlink" Target="https://podminky.urs.cz/item/CS_URS_2023_01/767541781" TargetMode="External" /><Relationship Id="rId18" Type="http://schemas.openxmlformats.org/officeDocument/2006/relationships/hyperlink" Target="https://podminky.urs.cz/item/CS_URS_2023_01/767896810" TargetMode="External" /><Relationship Id="rId19" Type="http://schemas.openxmlformats.org/officeDocument/2006/relationships/hyperlink" Target="https://podminky.urs.cz/item/CS_URS_2023_01/767996701" TargetMode="External" /><Relationship Id="rId20" Type="http://schemas.openxmlformats.org/officeDocument/2006/relationships/hyperlink" Target="https://podminky.urs.cz/item/CS_URS_2023_01/776201811" TargetMode="External" /><Relationship Id="rId21" Type="http://schemas.openxmlformats.org/officeDocument/2006/relationships/hyperlink" Target="https://podminky.urs.cz/item/CS_URS_2023_01/776991821" TargetMode="External" /><Relationship Id="rId22" Type="http://schemas.openxmlformats.org/officeDocument/2006/relationships/hyperlink" Target="https://podminky.urs.cz/item/CS_URS_2023_01/776410811" TargetMode="External" /><Relationship Id="rId2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1/612325411" TargetMode="External" /><Relationship Id="rId2" Type="http://schemas.openxmlformats.org/officeDocument/2006/relationships/hyperlink" Target="https://podminky.urs.cz/item/CS_URS_2023_01/619991011" TargetMode="External" /><Relationship Id="rId3" Type="http://schemas.openxmlformats.org/officeDocument/2006/relationships/hyperlink" Target="https://podminky.urs.cz/item/CS_URS_2023_01/631311125" TargetMode="External" /><Relationship Id="rId4" Type="http://schemas.openxmlformats.org/officeDocument/2006/relationships/hyperlink" Target="https://podminky.urs.cz/item/CS_URS_2023_01/631319012" TargetMode="External" /><Relationship Id="rId5" Type="http://schemas.openxmlformats.org/officeDocument/2006/relationships/hyperlink" Target="https://podminky.urs.cz/item/CS_URS_2023_01/631351101" TargetMode="External" /><Relationship Id="rId6" Type="http://schemas.openxmlformats.org/officeDocument/2006/relationships/hyperlink" Target="https://podminky.urs.cz/item/CS_URS_2023_01/631351102" TargetMode="External" /><Relationship Id="rId7" Type="http://schemas.openxmlformats.org/officeDocument/2006/relationships/hyperlink" Target="https://podminky.urs.cz/item/CS_URS_2023_01/631361821" TargetMode="External" /><Relationship Id="rId8" Type="http://schemas.openxmlformats.org/officeDocument/2006/relationships/hyperlink" Target="https://podminky.urs.cz/item/CS_URS_2023_01/631362021" TargetMode="External" /><Relationship Id="rId9" Type="http://schemas.openxmlformats.org/officeDocument/2006/relationships/hyperlink" Target="https://podminky.urs.cz/item/CS_URS_2023_01/949101112" TargetMode="External" /><Relationship Id="rId10" Type="http://schemas.openxmlformats.org/officeDocument/2006/relationships/hyperlink" Target="https://podminky.urs.cz/item/CS_URS_2023_01/952901114" TargetMode="External" /><Relationship Id="rId11" Type="http://schemas.openxmlformats.org/officeDocument/2006/relationships/hyperlink" Target="https://podminky.urs.cz/item/CS_URS_2023_01/985331211" TargetMode="External" /><Relationship Id="rId12" Type="http://schemas.openxmlformats.org/officeDocument/2006/relationships/hyperlink" Target="https://podminky.urs.cz/item/CS_URS_2023_01/997013212" TargetMode="External" /><Relationship Id="rId13" Type="http://schemas.openxmlformats.org/officeDocument/2006/relationships/hyperlink" Target="https://podminky.urs.cz/item/CS_URS_2023_01/997013219" TargetMode="External" /><Relationship Id="rId14" Type="http://schemas.openxmlformats.org/officeDocument/2006/relationships/hyperlink" Target="https://podminky.urs.cz/item/CS_URS_2023_01/997013501" TargetMode="External" /><Relationship Id="rId15" Type="http://schemas.openxmlformats.org/officeDocument/2006/relationships/hyperlink" Target="https://podminky.urs.cz/item/CS_URS_2023_01/997013509" TargetMode="External" /><Relationship Id="rId16" Type="http://schemas.openxmlformats.org/officeDocument/2006/relationships/hyperlink" Target="https://podminky.urs.cz/item/CS_URS_2023_01/998018002" TargetMode="External" /><Relationship Id="rId17" Type="http://schemas.openxmlformats.org/officeDocument/2006/relationships/hyperlink" Target="https://podminky.urs.cz/item/CS_URS_2023_01/998018011" TargetMode="External" /><Relationship Id="rId18" Type="http://schemas.openxmlformats.org/officeDocument/2006/relationships/hyperlink" Target="https://podminky.urs.cz/item/CS_URS_2023_01/763121511" TargetMode="External" /><Relationship Id="rId19" Type="http://schemas.openxmlformats.org/officeDocument/2006/relationships/hyperlink" Target="https://podminky.urs.cz/item/CS_URS_2023_01/763164756" TargetMode="External" /><Relationship Id="rId20" Type="http://schemas.openxmlformats.org/officeDocument/2006/relationships/hyperlink" Target="https://podminky.urs.cz/item/CS_URS_2023_01/763121714" TargetMode="External" /><Relationship Id="rId21" Type="http://schemas.openxmlformats.org/officeDocument/2006/relationships/hyperlink" Target="https://podminky.urs.cz/item/CS_URS_2023_01/763121761" TargetMode="External" /><Relationship Id="rId22" Type="http://schemas.openxmlformats.org/officeDocument/2006/relationships/hyperlink" Target="https://podminky.urs.cz/item/CS_URS_2023_01/998763302" TargetMode="External" /><Relationship Id="rId23" Type="http://schemas.openxmlformats.org/officeDocument/2006/relationships/hyperlink" Target="https://podminky.urs.cz/item/CS_URS_2023_01/998763381" TargetMode="External" /><Relationship Id="rId24" Type="http://schemas.openxmlformats.org/officeDocument/2006/relationships/hyperlink" Target="https://podminky.urs.cz/item/CS_URS_2023_01/998763392" TargetMode="External" /><Relationship Id="rId25" Type="http://schemas.openxmlformats.org/officeDocument/2006/relationships/hyperlink" Target="https://podminky.urs.cz/item/CS_URS_2023_01/767541213" TargetMode="External" /><Relationship Id="rId26" Type="http://schemas.openxmlformats.org/officeDocument/2006/relationships/hyperlink" Target="https://podminky.urs.cz/item/CS_URS_2023_01/767541411" TargetMode="External" /><Relationship Id="rId27" Type="http://schemas.openxmlformats.org/officeDocument/2006/relationships/hyperlink" Target="https://podminky.urs.cz/item/CS_URS_2023_01/767541711" TargetMode="External" /><Relationship Id="rId28" Type="http://schemas.openxmlformats.org/officeDocument/2006/relationships/hyperlink" Target="https://podminky.urs.cz/item/CS_URS_2023_01/767995113" TargetMode="External" /><Relationship Id="rId29" Type="http://schemas.openxmlformats.org/officeDocument/2006/relationships/hyperlink" Target="https://podminky.urs.cz/item/CS_URS_2023_01/767995113" TargetMode="External" /><Relationship Id="rId30" Type="http://schemas.openxmlformats.org/officeDocument/2006/relationships/hyperlink" Target="https://podminky.urs.cz/item/CS_URS_2023_01/998767102" TargetMode="External" /><Relationship Id="rId31" Type="http://schemas.openxmlformats.org/officeDocument/2006/relationships/hyperlink" Target="https://podminky.urs.cz/item/CS_URS_2023_01/998767181" TargetMode="External" /><Relationship Id="rId32" Type="http://schemas.openxmlformats.org/officeDocument/2006/relationships/hyperlink" Target="https://podminky.urs.cz/item/CS_URS_2023_01/998767193" TargetMode="External" /><Relationship Id="rId33" Type="http://schemas.openxmlformats.org/officeDocument/2006/relationships/hyperlink" Target="https://podminky.urs.cz/item/CS_URS_2023_01/776111116" TargetMode="External" /><Relationship Id="rId34" Type="http://schemas.openxmlformats.org/officeDocument/2006/relationships/hyperlink" Target="https://podminky.urs.cz/item/CS_URS_2023_01/776121111" TargetMode="External" /><Relationship Id="rId35" Type="http://schemas.openxmlformats.org/officeDocument/2006/relationships/hyperlink" Target="https://podminky.urs.cz/item/CS_URS_2023_01/776211211" TargetMode="External" /><Relationship Id="rId36" Type="http://schemas.openxmlformats.org/officeDocument/2006/relationships/hyperlink" Target="https://podminky.urs.cz/item/CS_URS_2023_01/776421111" TargetMode="External" /><Relationship Id="rId37" Type="http://schemas.openxmlformats.org/officeDocument/2006/relationships/hyperlink" Target="https://podminky.urs.cz/item/CS_URS_2023_01/776421711" TargetMode="External" /><Relationship Id="rId38" Type="http://schemas.openxmlformats.org/officeDocument/2006/relationships/hyperlink" Target="https://podminky.urs.cz/item/CS_URS_2023_01/998776102" TargetMode="External" /><Relationship Id="rId39" Type="http://schemas.openxmlformats.org/officeDocument/2006/relationships/hyperlink" Target="https://podminky.urs.cz/item/CS_URS_2023_01/998776181" TargetMode="External" /><Relationship Id="rId40" Type="http://schemas.openxmlformats.org/officeDocument/2006/relationships/hyperlink" Target="https://podminky.urs.cz/item/CS_URS_2023_01/998776193" TargetMode="External" /><Relationship Id="rId41" Type="http://schemas.openxmlformats.org/officeDocument/2006/relationships/hyperlink" Target="https://podminky.urs.cz/item/CS_URS_2023_01/783347101" TargetMode="External" /><Relationship Id="rId42" Type="http://schemas.openxmlformats.org/officeDocument/2006/relationships/hyperlink" Target="https://podminky.urs.cz/item/CS_URS_2023_01/784121005" TargetMode="External" /><Relationship Id="rId43" Type="http://schemas.openxmlformats.org/officeDocument/2006/relationships/hyperlink" Target="https://podminky.urs.cz/item/CS_URS_2023_01/784121015" TargetMode="External" /><Relationship Id="rId44" Type="http://schemas.openxmlformats.org/officeDocument/2006/relationships/hyperlink" Target="https://podminky.urs.cz/item/CS_URS_2023_01/784181103" TargetMode="External" /><Relationship Id="rId45" Type="http://schemas.openxmlformats.org/officeDocument/2006/relationships/hyperlink" Target="https://podminky.urs.cz/item/CS_URS_2023_01/784181105" TargetMode="External" /><Relationship Id="rId46" Type="http://schemas.openxmlformats.org/officeDocument/2006/relationships/hyperlink" Target="https://podminky.urs.cz/item/CS_URS_2023_01/784211103" TargetMode="External" /><Relationship Id="rId47" Type="http://schemas.openxmlformats.org/officeDocument/2006/relationships/hyperlink" Target="https://podminky.urs.cz/item/CS_URS_2023_01/784211105" TargetMode="External" /><Relationship Id="rId48" Type="http://schemas.openxmlformats.org/officeDocument/2006/relationships/hyperlink" Target="https://podminky.urs.cz/item/CS_URS_2023_01/784211161" TargetMode="External" /><Relationship Id="rId49"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1/974031121" TargetMode="External" /><Relationship Id="rId2" Type="http://schemas.openxmlformats.org/officeDocument/2006/relationships/hyperlink" Target="https://podminky.urs.cz/item/CS_URS_2023_01/997013212" TargetMode="External" /><Relationship Id="rId3" Type="http://schemas.openxmlformats.org/officeDocument/2006/relationships/hyperlink" Target="https://podminky.urs.cz/item/CS_URS_2023_01/997013219" TargetMode="External" /><Relationship Id="rId4" Type="http://schemas.openxmlformats.org/officeDocument/2006/relationships/hyperlink" Target="https://podminky.urs.cz/item/CS_URS_2023_01/997013501" TargetMode="External" /><Relationship Id="rId5" Type="http://schemas.openxmlformats.org/officeDocument/2006/relationships/hyperlink" Target="https://podminky.urs.cz/item/CS_URS_2023_01/997013509" TargetMode="External" /><Relationship Id="rId6" Type="http://schemas.openxmlformats.org/officeDocument/2006/relationships/hyperlink" Target="https://podminky.urs.cz/item/CS_URS_2023_01/741110002" TargetMode="External" /><Relationship Id="rId7" Type="http://schemas.openxmlformats.org/officeDocument/2006/relationships/hyperlink" Target="https://podminky.urs.cz/item/CS_URS_2023_01/741112001" TargetMode="External" /><Relationship Id="rId8" Type="http://schemas.openxmlformats.org/officeDocument/2006/relationships/hyperlink" Target="https://podminky.urs.cz/item/CS_URS_2023_01/741112002" TargetMode="External" /><Relationship Id="rId9" Type="http://schemas.openxmlformats.org/officeDocument/2006/relationships/hyperlink" Target="https://podminky.urs.cz/item/CS_URS_2023_01/741112021" TargetMode="External" /><Relationship Id="rId10" Type="http://schemas.openxmlformats.org/officeDocument/2006/relationships/hyperlink" Target="https://podminky.urs.cz/item/CS_URS_2023_01/741120401" TargetMode="External" /><Relationship Id="rId11" Type="http://schemas.openxmlformats.org/officeDocument/2006/relationships/hyperlink" Target="https://podminky.urs.cz/item/CS_URS_2023_01/741122601" TargetMode="External" /><Relationship Id="rId12" Type="http://schemas.openxmlformats.org/officeDocument/2006/relationships/hyperlink" Target="https://podminky.urs.cz/item/CS_URS_2023_01/741122611" TargetMode="External" /><Relationship Id="rId13" Type="http://schemas.openxmlformats.org/officeDocument/2006/relationships/hyperlink" Target="https://podminky.urs.cz/item/CS_URS_2023_01/741122641" TargetMode="External" /><Relationship Id="rId14" Type="http://schemas.openxmlformats.org/officeDocument/2006/relationships/hyperlink" Target="https://podminky.urs.cz/item/CS_URS_2023_01/741130001" TargetMode="External" /><Relationship Id="rId15" Type="http://schemas.openxmlformats.org/officeDocument/2006/relationships/hyperlink" Target="https://podminky.urs.cz/item/CS_URS_2023_01/741310112" TargetMode="External" /><Relationship Id="rId16" Type="http://schemas.openxmlformats.org/officeDocument/2006/relationships/hyperlink" Target="https://podminky.urs.cz/item/CS_URS_2023_01/741313041" TargetMode="External" /><Relationship Id="rId17" Type="http://schemas.openxmlformats.org/officeDocument/2006/relationships/hyperlink" Target="https://podminky.urs.cz/item/CS_URS_2023_01/741322151" TargetMode="External" /><Relationship Id="rId18" Type="http://schemas.openxmlformats.org/officeDocument/2006/relationships/hyperlink" Target="https://podminky.urs.cz/item/CS_URS_2023_01/741320022" TargetMode="External" /><Relationship Id="rId19" Type="http://schemas.openxmlformats.org/officeDocument/2006/relationships/hyperlink" Target="https://podminky.urs.cz/item/CS_URS_2023_01/741320105" TargetMode="External" /><Relationship Id="rId20" Type="http://schemas.openxmlformats.org/officeDocument/2006/relationships/hyperlink" Target="https://podminky.urs.cz/item/CS_URS_2023_01/741321043" TargetMode="External" /><Relationship Id="rId21" Type="http://schemas.openxmlformats.org/officeDocument/2006/relationships/hyperlink" Target="https://podminky.urs.cz/item/CS_URS_2023_01/741123811" TargetMode="External" /><Relationship Id="rId22" Type="http://schemas.openxmlformats.org/officeDocument/2006/relationships/hyperlink" Target="https://podminky.urs.cz/item/CS_URS_2023_01/741315823" TargetMode="External" /><Relationship Id="rId23" Type="http://schemas.openxmlformats.org/officeDocument/2006/relationships/hyperlink" Target="https://podminky.urs.cz/item/CS_URS_2023_01/741322855" TargetMode="External" /><Relationship Id="rId24" Type="http://schemas.openxmlformats.org/officeDocument/2006/relationships/hyperlink" Target="https://podminky.urs.cz/item/CS_URS_2023_01/741330821" TargetMode="External" /><Relationship Id="rId25" Type="http://schemas.openxmlformats.org/officeDocument/2006/relationships/hyperlink" Target="https://podminky.urs.cz/item/CS_URS_2023_01/741335851" TargetMode="External" /><Relationship Id="rId26" Type="http://schemas.openxmlformats.org/officeDocument/2006/relationships/hyperlink" Target="https://podminky.urs.cz/item/CS_URS_2023_01/741371813" TargetMode="External" /><Relationship Id="rId27" Type="http://schemas.openxmlformats.org/officeDocument/2006/relationships/hyperlink" Target="https://podminky.urs.cz/item/CS_URS_2023_01/741371844" TargetMode="External" /><Relationship Id="rId28" Type="http://schemas.openxmlformats.org/officeDocument/2006/relationships/hyperlink" Target="https://podminky.urs.cz/item/CS_URS_2023_01/741371851" TargetMode="External" /><Relationship Id="rId29" Type="http://schemas.openxmlformats.org/officeDocument/2006/relationships/hyperlink" Target="https://podminky.urs.cz/item/CS_URS_2023_01/741371891" TargetMode="External" /><Relationship Id="rId30" Type="http://schemas.openxmlformats.org/officeDocument/2006/relationships/hyperlink" Target="https://podminky.urs.cz/item/CS_URS_2023_01/741372002" TargetMode="External" /><Relationship Id="rId31" Type="http://schemas.openxmlformats.org/officeDocument/2006/relationships/hyperlink" Target="https://podminky.urs.cz/item/CS_URS_2023_01/741372012" TargetMode="External" /><Relationship Id="rId32" Type="http://schemas.openxmlformats.org/officeDocument/2006/relationships/hyperlink" Target="https://podminky.urs.cz/item/CS_URS_2023_01/741372014" TargetMode="External" /><Relationship Id="rId33" Type="http://schemas.openxmlformats.org/officeDocument/2006/relationships/hyperlink" Target="https://podminky.urs.cz/item/CS_URS_2023_01/741372061" TargetMode="External" /><Relationship Id="rId34" Type="http://schemas.openxmlformats.org/officeDocument/2006/relationships/hyperlink" Target="https://podminky.urs.cz/item/CS_URS_2023_01/741372114" TargetMode="External" /><Relationship Id="rId35" Type="http://schemas.openxmlformats.org/officeDocument/2006/relationships/hyperlink" Target="https://podminky.urs.cz/item/CS_URS_2023_01/741374052" TargetMode="External" /><Relationship Id="rId36" Type="http://schemas.openxmlformats.org/officeDocument/2006/relationships/hyperlink" Target="https://podminky.urs.cz/item/CS_URS_2023_01/741854923" TargetMode="External" /><Relationship Id="rId37" Type="http://schemas.openxmlformats.org/officeDocument/2006/relationships/hyperlink" Target="https://podminky.urs.cz/item/CS_URS_2023_01/210020661" TargetMode="External" /><Relationship Id="rId38" Type="http://schemas.openxmlformats.org/officeDocument/2006/relationships/hyperlink" Target="https://podminky.urs.cz/item/CS_URS_2023_01/998741201" TargetMode="External" /><Relationship Id="rId39" Type="http://schemas.openxmlformats.org/officeDocument/2006/relationships/hyperlink" Target="https://podminky.urs.cz/item/CS_URS_2023_01/741810003" TargetMode="External" /><Relationship Id="rId40" Type="http://schemas.openxmlformats.org/officeDocument/2006/relationships/hyperlink" Target="https://podminky.urs.cz/item/CS_URS_2023_01/741810011" TargetMode="External" /><Relationship Id="rId41" Type="http://schemas.openxmlformats.org/officeDocument/2006/relationships/hyperlink" Target="https://podminky.urs.cz/item/CS_URS_2023_01/741820102" TargetMode="External" /><Relationship Id="rId42" Type="http://schemas.openxmlformats.org/officeDocument/2006/relationships/hyperlink" Target="https://podminky.urs.cz/item/CS_URS_2023_01/741920051" TargetMode="External" /><Relationship Id="rId43" Type="http://schemas.openxmlformats.org/officeDocument/2006/relationships/hyperlink" Target="https://podminky.urs.cz/item/CS_URS_2023_01/742110003" TargetMode="External" /><Relationship Id="rId44" Type="http://schemas.openxmlformats.org/officeDocument/2006/relationships/hyperlink" Target="https://podminky.urs.cz/item/CS_URS_2023_01/742110201" TargetMode="External" /><Relationship Id="rId45" Type="http://schemas.openxmlformats.org/officeDocument/2006/relationships/hyperlink" Target="https://podminky.urs.cz/item/CS_URS_2023_01/742110271" TargetMode="External" /><Relationship Id="rId46" Type="http://schemas.openxmlformats.org/officeDocument/2006/relationships/hyperlink" Target="https://podminky.urs.cz/item/CS_URS_2023_01/742110274" TargetMode="External" /><Relationship Id="rId47" Type="http://schemas.openxmlformats.org/officeDocument/2006/relationships/hyperlink" Target="https://podminky.urs.cz/item/CS_URS_2023_01/742110272" TargetMode="External" /><Relationship Id="rId48" Type="http://schemas.openxmlformats.org/officeDocument/2006/relationships/hyperlink" Target="https://podminky.urs.cz/item/CS_URS_2023_01/742110273" TargetMode="External" /><Relationship Id="rId49" Type="http://schemas.openxmlformats.org/officeDocument/2006/relationships/hyperlink" Target="https://podminky.urs.cz/item/CS_URS_2023_01/HZS2231" TargetMode="External" /><Relationship Id="rId50"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3_01/973031616" TargetMode="External" /><Relationship Id="rId2" Type="http://schemas.openxmlformats.org/officeDocument/2006/relationships/hyperlink" Target="https://podminky.urs.cz/item/CS_URS_2023_01/974031121" TargetMode="External" /><Relationship Id="rId3" Type="http://schemas.openxmlformats.org/officeDocument/2006/relationships/hyperlink" Target="https://podminky.urs.cz/item/CS_URS_2023_01/997013212" TargetMode="External" /><Relationship Id="rId4" Type="http://schemas.openxmlformats.org/officeDocument/2006/relationships/hyperlink" Target="https://podminky.urs.cz/item/CS_URS_2023_01/997013219" TargetMode="External" /><Relationship Id="rId5" Type="http://schemas.openxmlformats.org/officeDocument/2006/relationships/hyperlink" Target="https://podminky.urs.cz/item/CS_URS_2023_01/997013501" TargetMode="External" /><Relationship Id="rId6" Type="http://schemas.openxmlformats.org/officeDocument/2006/relationships/hyperlink" Target="https://podminky.urs.cz/item/CS_URS_2023_01/997013509" TargetMode="External" /><Relationship Id="rId7" Type="http://schemas.openxmlformats.org/officeDocument/2006/relationships/hyperlink" Target="https://podminky.urs.cz/item/CS_URS_2023_01/741124831" TargetMode="External" /><Relationship Id="rId8" Type="http://schemas.openxmlformats.org/officeDocument/2006/relationships/hyperlink" Target="https://podminky.urs.cz/item/CS_URS_2023_01/742110003" TargetMode="External" /><Relationship Id="rId9" Type="http://schemas.openxmlformats.org/officeDocument/2006/relationships/hyperlink" Target="https://podminky.urs.cz/item/CS_URS_2023_01/742110021" TargetMode="External" /><Relationship Id="rId10" Type="http://schemas.openxmlformats.org/officeDocument/2006/relationships/hyperlink" Target="https://podminky.urs.cz/item/CS_URS_2023_01/742110273" TargetMode="External" /><Relationship Id="rId11" Type="http://schemas.openxmlformats.org/officeDocument/2006/relationships/hyperlink" Target="https://podminky.urs.cz/item/CS_URS_2023_01/742121001" TargetMode="External" /><Relationship Id="rId12" Type="http://schemas.openxmlformats.org/officeDocument/2006/relationships/hyperlink" Target="https://podminky.urs.cz/item/CS_URS_2023_01/742190001" TargetMode="External" /><Relationship Id="rId13" Type="http://schemas.openxmlformats.org/officeDocument/2006/relationships/hyperlink" Target="https://podminky.urs.cz/item/CS_URS_2023_01/742190002" TargetMode="External" /><Relationship Id="rId14" Type="http://schemas.openxmlformats.org/officeDocument/2006/relationships/hyperlink" Target="https://podminky.urs.cz/item/CS_URS_2023_01/742190003" TargetMode="External" /><Relationship Id="rId15" Type="http://schemas.openxmlformats.org/officeDocument/2006/relationships/hyperlink" Target="https://podminky.urs.cz/item/CS_URS_2023_01/742190004" TargetMode="External" /><Relationship Id="rId16" Type="http://schemas.openxmlformats.org/officeDocument/2006/relationships/hyperlink" Target="https://podminky.urs.cz/item/CS_URS_2023_01/742220081" TargetMode="External" /><Relationship Id="rId17" Type="http://schemas.openxmlformats.org/officeDocument/2006/relationships/hyperlink" Target="https://podminky.urs.cz/item/CS_URS_2023_01/742220141" TargetMode="External" /><Relationship Id="rId18" Type="http://schemas.openxmlformats.org/officeDocument/2006/relationships/hyperlink" Target="https://podminky.urs.cz/item/CS_URS_2023_01/742220232" TargetMode="External" /><Relationship Id="rId19" Type="http://schemas.openxmlformats.org/officeDocument/2006/relationships/hyperlink" Target="https://podminky.urs.cz/item/CS_URS_2023_01/742221841" TargetMode="External" /><Relationship Id="rId20" Type="http://schemas.openxmlformats.org/officeDocument/2006/relationships/hyperlink" Target="https://podminky.urs.cz/item/CS_URS_2023_01/742222832" TargetMode="External" /><Relationship Id="rId21" Type="http://schemas.openxmlformats.org/officeDocument/2006/relationships/hyperlink" Target="https://podminky.urs.cz/item/CS_URS_2023_01/742330023" TargetMode="External" /><Relationship Id="rId22" Type="http://schemas.openxmlformats.org/officeDocument/2006/relationships/hyperlink" Target="https://podminky.urs.cz/item/CS_URS_2023_01/742330024" TargetMode="External" /><Relationship Id="rId23" Type="http://schemas.openxmlformats.org/officeDocument/2006/relationships/hyperlink" Target="https://podminky.urs.cz/item/CS_URS_2023_01/742330041" TargetMode="External" /><Relationship Id="rId24" Type="http://schemas.openxmlformats.org/officeDocument/2006/relationships/hyperlink" Target="https://podminky.urs.cz/item/CS_URS_2023_01/742330042" TargetMode="External" /><Relationship Id="rId25" Type="http://schemas.openxmlformats.org/officeDocument/2006/relationships/hyperlink" Target="https://podminky.urs.cz/item/CS_URS_2023_01/742330051" TargetMode="External" /><Relationship Id="rId26" Type="http://schemas.openxmlformats.org/officeDocument/2006/relationships/hyperlink" Target="https://podminky.urs.cz/item/CS_URS_2023_01/742330052" TargetMode="External" /><Relationship Id="rId27" Type="http://schemas.openxmlformats.org/officeDocument/2006/relationships/hyperlink" Target="https://podminky.urs.cz/item/CS_URS_2023_01/742330101" TargetMode="External" /><Relationship Id="rId28" Type="http://schemas.openxmlformats.org/officeDocument/2006/relationships/hyperlink" Target="https://podminky.urs.cz/item/CS_URS_2023_01/998742202" TargetMode="External" /><Relationship Id="rId29" Type="http://schemas.openxmlformats.org/officeDocument/2006/relationships/hyperlink" Target="https://podminky.urs.cz/item/CS_URS_2023_01/045303000" TargetMode="External" /><Relationship Id="rId30" Type="http://schemas.openxmlformats.org/officeDocument/2006/relationships/hyperlink" Target="https://podminky.urs.cz/item/CS_URS_2023_01/HZS3221" TargetMode="External" /><Relationship Id="rId3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5"/>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27</v>
      </c>
      <c r="AO10" s="24"/>
      <c r="AP10" s="24"/>
      <c r="AQ10" s="24"/>
      <c r="AR10" s="22"/>
      <c r="BE10" s="33"/>
      <c r="BS10" s="19" t="s">
        <v>6</v>
      </c>
    </row>
    <row r="11" spans="2:71" s="1" customFormat="1" ht="18.45"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29</v>
      </c>
      <c r="AL11" s="24"/>
      <c r="AM11" s="24"/>
      <c r="AN11" s="29" t="s">
        <v>30</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32</v>
      </c>
      <c r="AO13" s="24"/>
      <c r="AP13" s="24"/>
      <c r="AQ13" s="24"/>
      <c r="AR13" s="22"/>
      <c r="BE13" s="33"/>
      <c r="BS13" s="19" t="s">
        <v>6</v>
      </c>
    </row>
    <row r="14" spans="2:71" ht="12">
      <c r="B14" s="23"/>
      <c r="C14" s="24"/>
      <c r="D14" s="24"/>
      <c r="E14" s="36" t="s">
        <v>32</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29</v>
      </c>
      <c r="AL14" s="24"/>
      <c r="AM14" s="24"/>
      <c r="AN14" s="36" t="s">
        <v>32</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34</v>
      </c>
      <c r="AO16" s="24"/>
      <c r="AP16" s="24"/>
      <c r="AQ16" s="24"/>
      <c r="AR16" s="22"/>
      <c r="BE16" s="33"/>
      <c r="BS16" s="19" t="s">
        <v>4</v>
      </c>
    </row>
    <row r="17" spans="2:71" s="1" customFormat="1" ht="18.45" customHeight="1">
      <c r="B17" s="23"/>
      <c r="C17" s="24"/>
      <c r="D17" s="24"/>
      <c r="E17" s="29" t="s">
        <v>35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29</v>
      </c>
      <c r="AL17" s="24"/>
      <c r="AM17" s="24"/>
      <c r="AN17" s="29" t="s">
        <v>36</v>
      </c>
      <c r="AO17" s="24"/>
      <c r="AP17" s="24"/>
      <c r="AQ17" s="24"/>
      <c r="AR17" s="22"/>
      <c r="BE17" s="33"/>
      <c r="BS17" s="19" t="s">
        <v>37</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38</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34</v>
      </c>
      <c r="AO19" s="24"/>
      <c r="AP19" s="24"/>
      <c r="AQ19" s="24"/>
      <c r="AR19" s="22"/>
      <c r="BE19" s="33"/>
      <c r="BS19" s="19" t="s">
        <v>6</v>
      </c>
    </row>
    <row r="20" spans="2:71" s="1" customFormat="1" ht="18.45" customHeight="1">
      <c r="B20" s="23"/>
      <c r="C20" s="24"/>
      <c r="D20" s="24"/>
      <c r="E20" s="29" t="s">
        <v>35</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29</v>
      </c>
      <c r="AL20" s="24"/>
      <c r="AM20" s="24"/>
      <c r="AN20" s="29" t="s">
        <v>36</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107.25" customHeight="1">
      <c r="B23" s="23"/>
      <c r="C23" s="24"/>
      <c r="D23" s="24"/>
      <c r="E23" s="38" t="s">
        <v>40</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41</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42</v>
      </c>
      <c r="M28" s="47"/>
      <c r="N28" s="47"/>
      <c r="O28" s="47"/>
      <c r="P28" s="47"/>
      <c r="Q28" s="42"/>
      <c r="R28" s="42"/>
      <c r="S28" s="42"/>
      <c r="T28" s="42"/>
      <c r="U28" s="42"/>
      <c r="V28" s="42"/>
      <c r="W28" s="47" t="s">
        <v>43</v>
      </c>
      <c r="X28" s="47"/>
      <c r="Y28" s="47"/>
      <c r="Z28" s="47"/>
      <c r="AA28" s="47"/>
      <c r="AB28" s="47"/>
      <c r="AC28" s="47"/>
      <c r="AD28" s="47"/>
      <c r="AE28" s="47"/>
      <c r="AF28" s="42"/>
      <c r="AG28" s="42"/>
      <c r="AH28" s="42"/>
      <c r="AI28" s="42"/>
      <c r="AJ28" s="42"/>
      <c r="AK28" s="47" t="s">
        <v>44</v>
      </c>
      <c r="AL28" s="47"/>
      <c r="AM28" s="47"/>
      <c r="AN28" s="47"/>
      <c r="AO28" s="47"/>
      <c r="AP28" s="42"/>
      <c r="AQ28" s="42"/>
      <c r="AR28" s="46"/>
      <c r="BE28" s="33"/>
    </row>
    <row r="29" spans="1:57" s="3" customFormat="1" ht="14.4" customHeight="1">
      <c r="A29" s="3"/>
      <c r="B29" s="48"/>
      <c r="C29" s="49"/>
      <c r="D29" s="34" t="s">
        <v>45</v>
      </c>
      <c r="E29" s="49"/>
      <c r="F29" s="34" t="s">
        <v>46</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47</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48</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49</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50</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51</v>
      </c>
      <c r="E35" s="56"/>
      <c r="F35" s="56"/>
      <c r="G35" s="56"/>
      <c r="H35" s="56"/>
      <c r="I35" s="56"/>
      <c r="J35" s="56"/>
      <c r="K35" s="56"/>
      <c r="L35" s="56"/>
      <c r="M35" s="56"/>
      <c r="N35" s="56"/>
      <c r="O35" s="56"/>
      <c r="P35" s="56"/>
      <c r="Q35" s="56"/>
      <c r="R35" s="56"/>
      <c r="S35" s="56"/>
      <c r="T35" s="57" t="s">
        <v>52</v>
      </c>
      <c r="U35" s="56"/>
      <c r="V35" s="56"/>
      <c r="W35" s="56"/>
      <c r="X35" s="58" t="s">
        <v>53</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54</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1468</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Modernizace tiskového sálu vlády (atrium)</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Úřad vlády ČR, Nábřeží Edvarda Beneše 4, 118 01</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5. 4. 2023</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Úřad vlády České republiky</v>
      </c>
      <c r="M49" s="42"/>
      <c r="N49" s="42"/>
      <c r="O49" s="42"/>
      <c r="P49" s="42"/>
      <c r="Q49" s="42"/>
      <c r="R49" s="42"/>
      <c r="S49" s="42"/>
      <c r="T49" s="42"/>
      <c r="U49" s="42"/>
      <c r="V49" s="42"/>
      <c r="W49" s="42"/>
      <c r="X49" s="42"/>
      <c r="Y49" s="42"/>
      <c r="Z49" s="42"/>
      <c r="AA49" s="42"/>
      <c r="AB49" s="42"/>
      <c r="AC49" s="42"/>
      <c r="AD49" s="42"/>
      <c r="AE49" s="42"/>
      <c r="AF49" s="42"/>
      <c r="AG49" s="42"/>
      <c r="AH49" s="42"/>
      <c r="AI49" s="34" t="s">
        <v>33</v>
      </c>
      <c r="AJ49" s="42"/>
      <c r="AK49" s="42"/>
      <c r="AL49" s="42"/>
      <c r="AM49" s="75" t="str">
        <f>IF(E17="","",E17)</f>
        <v>Ateliér Velehradský s.r.o.</v>
      </c>
      <c r="AN49" s="66"/>
      <c r="AO49" s="66"/>
      <c r="AP49" s="66"/>
      <c r="AQ49" s="42"/>
      <c r="AR49" s="46"/>
      <c r="AS49" s="76" t="s">
        <v>55</v>
      </c>
      <c r="AT49" s="77"/>
      <c r="AU49" s="78"/>
      <c r="AV49" s="78"/>
      <c r="AW49" s="78"/>
      <c r="AX49" s="78"/>
      <c r="AY49" s="78"/>
      <c r="AZ49" s="78"/>
      <c r="BA49" s="78"/>
      <c r="BB49" s="78"/>
      <c r="BC49" s="78"/>
      <c r="BD49" s="79"/>
      <c r="BE49" s="40"/>
    </row>
    <row r="50" spans="1:57" s="2" customFormat="1" ht="15.15" customHeight="1">
      <c r="A50" s="40"/>
      <c r="B50" s="41"/>
      <c r="C50" s="34" t="s">
        <v>31</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38</v>
      </c>
      <c r="AJ50" s="42"/>
      <c r="AK50" s="42"/>
      <c r="AL50" s="42"/>
      <c r="AM50" s="75" t="str">
        <f>IF(E20="","",E20)</f>
        <v>Ateliér Velehradský s.r.o.</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56</v>
      </c>
      <c r="D52" s="89"/>
      <c r="E52" s="89"/>
      <c r="F52" s="89"/>
      <c r="G52" s="89"/>
      <c r="H52" s="90"/>
      <c r="I52" s="91" t="s">
        <v>57</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58</v>
      </c>
      <c r="AH52" s="89"/>
      <c r="AI52" s="89"/>
      <c r="AJ52" s="89"/>
      <c r="AK52" s="89"/>
      <c r="AL52" s="89"/>
      <c r="AM52" s="89"/>
      <c r="AN52" s="91" t="s">
        <v>59</v>
      </c>
      <c r="AO52" s="89"/>
      <c r="AP52" s="89"/>
      <c r="AQ52" s="93" t="s">
        <v>60</v>
      </c>
      <c r="AR52" s="46"/>
      <c r="AS52" s="94" t="s">
        <v>61</v>
      </c>
      <c r="AT52" s="95" t="s">
        <v>62</v>
      </c>
      <c r="AU52" s="95" t="s">
        <v>63</v>
      </c>
      <c r="AV52" s="95" t="s">
        <v>64</v>
      </c>
      <c r="AW52" s="95" t="s">
        <v>65</v>
      </c>
      <c r="AX52" s="95" t="s">
        <v>66</v>
      </c>
      <c r="AY52" s="95" t="s">
        <v>67</v>
      </c>
      <c r="AZ52" s="95" t="s">
        <v>68</v>
      </c>
      <c r="BA52" s="95" t="s">
        <v>69</v>
      </c>
      <c r="BB52" s="95" t="s">
        <v>70</v>
      </c>
      <c r="BC52" s="95" t="s">
        <v>71</v>
      </c>
      <c r="BD52" s="96" t="s">
        <v>72</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73</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ROUND(AG55+AG59+AG63,2)</f>
        <v>0</v>
      </c>
      <c r="AH54" s="103"/>
      <c r="AI54" s="103"/>
      <c r="AJ54" s="103"/>
      <c r="AK54" s="103"/>
      <c r="AL54" s="103"/>
      <c r="AM54" s="103"/>
      <c r="AN54" s="104">
        <f>SUM(AG54,AT54)</f>
        <v>0</v>
      </c>
      <c r="AO54" s="104"/>
      <c r="AP54" s="104"/>
      <c r="AQ54" s="105" t="s">
        <v>19</v>
      </c>
      <c r="AR54" s="106"/>
      <c r="AS54" s="107">
        <f>ROUND(AS55+AS59+AS63,2)</f>
        <v>0</v>
      </c>
      <c r="AT54" s="108">
        <f>ROUND(SUM(AV54:AW54),2)</f>
        <v>0</v>
      </c>
      <c r="AU54" s="109">
        <f>ROUND(AU55+AU59+AU63,5)</f>
        <v>0</v>
      </c>
      <c r="AV54" s="108">
        <f>ROUND(AZ54*L29,2)</f>
        <v>0</v>
      </c>
      <c r="AW54" s="108">
        <f>ROUND(BA54*L30,2)</f>
        <v>0</v>
      </c>
      <c r="AX54" s="108">
        <f>ROUND(BB54*L29,2)</f>
        <v>0</v>
      </c>
      <c r="AY54" s="108">
        <f>ROUND(BC54*L30,2)</f>
        <v>0</v>
      </c>
      <c r="AZ54" s="108">
        <f>ROUND(AZ55+AZ59+AZ63,2)</f>
        <v>0</v>
      </c>
      <c r="BA54" s="108">
        <f>ROUND(BA55+BA59+BA63,2)</f>
        <v>0</v>
      </c>
      <c r="BB54" s="108">
        <f>ROUND(BB55+BB59+BB63,2)</f>
        <v>0</v>
      </c>
      <c r="BC54" s="108">
        <f>ROUND(BC55+BC59+BC63,2)</f>
        <v>0</v>
      </c>
      <c r="BD54" s="110">
        <f>ROUND(BD55+BD59+BD63,2)</f>
        <v>0</v>
      </c>
      <c r="BE54" s="6"/>
      <c r="BS54" s="111" t="s">
        <v>74</v>
      </c>
      <c r="BT54" s="111" t="s">
        <v>75</v>
      </c>
      <c r="BU54" s="112" t="s">
        <v>76</v>
      </c>
      <c r="BV54" s="111" t="s">
        <v>77</v>
      </c>
      <c r="BW54" s="111" t="s">
        <v>5</v>
      </c>
      <c r="BX54" s="111" t="s">
        <v>78</v>
      </c>
      <c r="CL54" s="111" t="s">
        <v>19</v>
      </c>
    </row>
    <row r="55" spans="1:91" s="7" customFormat="1" ht="24.75" customHeight="1">
      <c r="A55" s="7"/>
      <c r="B55" s="113"/>
      <c r="C55" s="114"/>
      <c r="D55" s="115" t="s">
        <v>79</v>
      </c>
      <c r="E55" s="115"/>
      <c r="F55" s="115"/>
      <c r="G55" s="115"/>
      <c r="H55" s="115"/>
      <c r="I55" s="116"/>
      <c r="J55" s="115" t="s">
        <v>80</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ROUND(SUM(AG56:AG58),2)</f>
        <v>0</v>
      </c>
      <c r="AH55" s="116"/>
      <c r="AI55" s="116"/>
      <c r="AJ55" s="116"/>
      <c r="AK55" s="116"/>
      <c r="AL55" s="116"/>
      <c r="AM55" s="116"/>
      <c r="AN55" s="118">
        <f>SUM(AG55,AT55)</f>
        <v>0</v>
      </c>
      <c r="AO55" s="116"/>
      <c r="AP55" s="116"/>
      <c r="AQ55" s="119" t="s">
        <v>81</v>
      </c>
      <c r="AR55" s="120"/>
      <c r="AS55" s="121">
        <f>ROUND(SUM(AS56:AS58),2)</f>
        <v>0</v>
      </c>
      <c r="AT55" s="122">
        <f>ROUND(SUM(AV55:AW55),2)</f>
        <v>0</v>
      </c>
      <c r="AU55" s="123">
        <f>ROUND(SUM(AU56:AU58),5)</f>
        <v>0</v>
      </c>
      <c r="AV55" s="122">
        <f>ROUND(AZ55*L29,2)</f>
        <v>0</v>
      </c>
      <c r="AW55" s="122">
        <f>ROUND(BA55*L30,2)</f>
        <v>0</v>
      </c>
      <c r="AX55" s="122">
        <f>ROUND(BB55*L29,2)</f>
        <v>0</v>
      </c>
      <c r="AY55" s="122">
        <f>ROUND(BC55*L30,2)</f>
        <v>0</v>
      </c>
      <c r="AZ55" s="122">
        <f>ROUND(SUM(AZ56:AZ58),2)</f>
        <v>0</v>
      </c>
      <c r="BA55" s="122">
        <f>ROUND(SUM(BA56:BA58),2)</f>
        <v>0</v>
      </c>
      <c r="BB55" s="122">
        <f>ROUND(SUM(BB56:BB58),2)</f>
        <v>0</v>
      </c>
      <c r="BC55" s="122">
        <f>ROUND(SUM(BC56:BC58),2)</f>
        <v>0</v>
      </c>
      <c r="BD55" s="124">
        <f>ROUND(SUM(BD56:BD58),2)</f>
        <v>0</v>
      </c>
      <c r="BE55" s="7"/>
      <c r="BS55" s="125" t="s">
        <v>74</v>
      </c>
      <c r="BT55" s="125" t="s">
        <v>82</v>
      </c>
      <c r="BU55" s="125" t="s">
        <v>76</v>
      </c>
      <c r="BV55" s="125" t="s">
        <v>77</v>
      </c>
      <c r="BW55" s="125" t="s">
        <v>83</v>
      </c>
      <c r="BX55" s="125" t="s">
        <v>5</v>
      </c>
      <c r="CL55" s="125" t="s">
        <v>19</v>
      </c>
      <c r="CM55" s="125" t="s">
        <v>84</v>
      </c>
    </row>
    <row r="56" spans="1:90" s="4" customFormat="1" ht="16.5" customHeight="1">
      <c r="A56" s="126" t="s">
        <v>85</v>
      </c>
      <c r="B56" s="65"/>
      <c r="C56" s="127"/>
      <c r="D56" s="127"/>
      <c r="E56" s="128" t="s">
        <v>86</v>
      </c>
      <c r="F56" s="128"/>
      <c r="G56" s="128"/>
      <c r="H56" s="128"/>
      <c r="I56" s="128"/>
      <c r="J56" s="127"/>
      <c r="K56" s="128" t="s">
        <v>87</v>
      </c>
      <c r="L56" s="128"/>
      <c r="M56" s="128"/>
      <c r="N56" s="128"/>
      <c r="O56" s="128"/>
      <c r="P56" s="128"/>
      <c r="Q56" s="128"/>
      <c r="R56" s="128"/>
      <c r="S56" s="128"/>
      <c r="T56" s="128"/>
      <c r="U56" s="128"/>
      <c r="V56" s="128"/>
      <c r="W56" s="128"/>
      <c r="X56" s="128"/>
      <c r="Y56" s="128"/>
      <c r="Z56" s="128"/>
      <c r="AA56" s="128"/>
      <c r="AB56" s="128"/>
      <c r="AC56" s="128"/>
      <c r="AD56" s="128"/>
      <c r="AE56" s="128"/>
      <c r="AF56" s="128"/>
      <c r="AG56" s="129">
        <f>'D.1.1.1 - Bourané konstrukce'!J32</f>
        <v>0</v>
      </c>
      <c r="AH56" s="127"/>
      <c r="AI56" s="127"/>
      <c r="AJ56" s="127"/>
      <c r="AK56" s="127"/>
      <c r="AL56" s="127"/>
      <c r="AM56" s="127"/>
      <c r="AN56" s="129">
        <f>SUM(AG56,AT56)</f>
        <v>0</v>
      </c>
      <c r="AO56" s="127"/>
      <c r="AP56" s="127"/>
      <c r="AQ56" s="130" t="s">
        <v>88</v>
      </c>
      <c r="AR56" s="67"/>
      <c r="AS56" s="131">
        <v>0</v>
      </c>
      <c r="AT56" s="132">
        <f>ROUND(SUM(AV56:AW56),2)</f>
        <v>0</v>
      </c>
      <c r="AU56" s="133">
        <f>'D.1.1.1 - Bourané konstrukce'!P96</f>
        <v>0</v>
      </c>
      <c r="AV56" s="132">
        <f>'D.1.1.1 - Bourané konstrukce'!J35</f>
        <v>0</v>
      </c>
      <c r="AW56" s="132">
        <f>'D.1.1.1 - Bourané konstrukce'!J36</f>
        <v>0</v>
      </c>
      <c r="AX56" s="132">
        <f>'D.1.1.1 - Bourané konstrukce'!J37</f>
        <v>0</v>
      </c>
      <c r="AY56" s="132">
        <f>'D.1.1.1 - Bourané konstrukce'!J38</f>
        <v>0</v>
      </c>
      <c r="AZ56" s="132">
        <f>'D.1.1.1 - Bourané konstrukce'!F35</f>
        <v>0</v>
      </c>
      <c r="BA56" s="132">
        <f>'D.1.1.1 - Bourané konstrukce'!F36</f>
        <v>0</v>
      </c>
      <c r="BB56" s="132">
        <f>'D.1.1.1 - Bourané konstrukce'!F37</f>
        <v>0</v>
      </c>
      <c r="BC56" s="132">
        <f>'D.1.1.1 - Bourané konstrukce'!F38</f>
        <v>0</v>
      </c>
      <c r="BD56" s="134">
        <f>'D.1.1.1 - Bourané konstrukce'!F39</f>
        <v>0</v>
      </c>
      <c r="BE56" s="4"/>
      <c r="BT56" s="135" t="s">
        <v>84</v>
      </c>
      <c r="BV56" s="135" t="s">
        <v>77</v>
      </c>
      <c r="BW56" s="135" t="s">
        <v>89</v>
      </c>
      <c r="BX56" s="135" t="s">
        <v>83</v>
      </c>
      <c r="CL56" s="135" t="s">
        <v>19</v>
      </c>
    </row>
    <row r="57" spans="1:90" s="4" customFormat="1" ht="16.5" customHeight="1">
      <c r="A57" s="126" t="s">
        <v>85</v>
      </c>
      <c r="B57" s="65"/>
      <c r="C57" s="127"/>
      <c r="D57" s="127"/>
      <c r="E57" s="128" t="s">
        <v>90</v>
      </c>
      <c r="F57" s="128"/>
      <c r="G57" s="128"/>
      <c r="H57" s="128"/>
      <c r="I57" s="128"/>
      <c r="J57" s="127"/>
      <c r="K57" s="128" t="s">
        <v>91</v>
      </c>
      <c r="L57" s="128"/>
      <c r="M57" s="128"/>
      <c r="N57" s="128"/>
      <c r="O57" s="128"/>
      <c r="P57" s="128"/>
      <c r="Q57" s="128"/>
      <c r="R57" s="128"/>
      <c r="S57" s="128"/>
      <c r="T57" s="128"/>
      <c r="U57" s="128"/>
      <c r="V57" s="128"/>
      <c r="W57" s="128"/>
      <c r="X57" s="128"/>
      <c r="Y57" s="128"/>
      <c r="Z57" s="128"/>
      <c r="AA57" s="128"/>
      <c r="AB57" s="128"/>
      <c r="AC57" s="128"/>
      <c r="AD57" s="128"/>
      <c r="AE57" s="128"/>
      <c r="AF57" s="128"/>
      <c r="AG57" s="129">
        <f>'D.1.1.2 - Nové konstrukce'!J32</f>
        <v>0</v>
      </c>
      <c r="AH57" s="127"/>
      <c r="AI57" s="127"/>
      <c r="AJ57" s="127"/>
      <c r="AK57" s="127"/>
      <c r="AL57" s="127"/>
      <c r="AM57" s="127"/>
      <c r="AN57" s="129">
        <f>SUM(AG57,AT57)</f>
        <v>0</v>
      </c>
      <c r="AO57" s="127"/>
      <c r="AP57" s="127"/>
      <c r="AQ57" s="130" t="s">
        <v>88</v>
      </c>
      <c r="AR57" s="67"/>
      <c r="AS57" s="131">
        <v>0</v>
      </c>
      <c r="AT57" s="132">
        <f>ROUND(SUM(AV57:AW57),2)</f>
        <v>0</v>
      </c>
      <c r="AU57" s="133">
        <f>'D.1.1.2 - Nové konstrukce'!P100</f>
        <v>0</v>
      </c>
      <c r="AV57" s="132">
        <f>'D.1.1.2 - Nové konstrukce'!J35</f>
        <v>0</v>
      </c>
      <c r="AW57" s="132">
        <f>'D.1.1.2 - Nové konstrukce'!J36</f>
        <v>0</v>
      </c>
      <c r="AX57" s="132">
        <f>'D.1.1.2 - Nové konstrukce'!J37</f>
        <v>0</v>
      </c>
      <c r="AY57" s="132">
        <f>'D.1.1.2 - Nové konstrukce'!J38</f>
        <v>0</v>
      </c>
      <c r="AZ57" s="132">
        <f>'D.1.1.2 - Nové konstrukce'!F35</f>
        <v>0</v>
      </c>
      <c r="BA57" s="132">
        <f>'D.1.1.2 - Nové konstrukce'!F36</f>
        <v>0</v>
      </c>
      <c r="BB57" s="132">
        <f>'D.1.1.2 - Nové konstrukce'!F37</f>
        <v>0</v>
      </c>
      <c r="BC57" s="132">
        <f>'D.1.1.2 - Nové konstrukce'!F38</f>
        <v>0</v>
      </c>
      <c r="BD57" s="134">
        <f>'D.1.1.2 - Nové konstrukce'!F39</f>
        <v>0</v>
      </c>
      <c r="BE57" s="4"/>
      <c r="BT57" s="135" t="s">
        <v>84</v>
      </c>
      <c r="BV57" s="135" t="s">
        <v>77</v>
      </c>
      <c r="BW57" s="135" t="s">
        <v>92</v>
      </c>
      <c r="BX57" s="135" t="s">
        <v>83</v>
      </c>
      <c r="CL57" s="135" t="s">
        <v>19</v>
      </c>
    </row>
    <row r="58" spans="1:90" s="4" customFormat="1" ht="16.5" customHeight="1">
      <c r="A58" s="126" t="s">
        <v>85</v>
      </c>
      <c r="B58" s="65"/>
      <c r="C58" s="127"/>
      <c r="D58" s="127"/>
      <c r="E58" s="128" t="s">
        <v>93</v>
      </c>
      <c r="F58" s="128"/>
      <c r="G58" s="128"/>
      <c r="H58" s="128"/>
      <c r="I58" s="128"/>
      <c r="J58" s="127"/>
      <c r="K58" s="128" t="s">
        <v>94</v>
      </c>
      <c r="L58" s="128"/>
      <c r="M58" s="128"/>
      <c r="N58" s="128"/>
      <c r="O58" s="128"/>
      <c r="P58" s="128"/>
      <c r="Q58" s="128"/>
      <c r="R58" s="128"/>
      <c r="S58" s="128"/>
      <c r="T58" s="128"/>
      <c r="U58" s="128"/>
      <c r="V58" s="128"/>
      <c r="W58" s="128"/>
      <c r="X58" s="128"/>
      <c r="Y58" s="128"/>
      <c r="Z58" s="128"/>
      <c r="AA58" s="128"/>
      <c r="AB58" s="128"/>
      <c r="AC58" s="128"/>
      <c r="AD58" s="128"/>
      <c r="AE58" s="128"/>
      <c r="AF58" s="128"/>
      <c r="AG58" s="129">
        <f>'D.1.1.3 - Výpis prvků'!J32</f>
        <v>0</v>
      </c>
      <c r="AH58" s="127"/>
      <c r="AI58" s="127"/>
      <c r="AJ58" s="127"/>
      <c r="AK58" s="127"/>
      <c r="AL58" s="127"/>
      <c r="AM58" s="127"/>
      <c r="AN58" s="129">
        <f>SUM(AG58,AT58)</f>
        <v>0</v>
      </c>
      <c r="AO58" s="127"/>
      <c r="AP58" s="127"/>
      <c r="AQ58" s="130" t="s">
        <v>88</v>
      </c>
      <c r="AR58" s="67"/>
      <c r="AS58" s="131">
        <v>0</v>
      </c>
      <c r="AT58" s="132">
        <f>ROUND(SUM(AV58:AW58),2)</f>
        <v>0</v>
      </c>
      <c r="AU58" s="133">
        <f>'D.1.1.3 - Výpis prvků'!P88</f>
        <v>0</v>
      </c>
      <c r="AV58" s="132">
        <f>'D.1.1.3 - Výpis prvků'!J35</f>
        <v>0</v>
      </c>
      <c r="AW58" s="132">
        <f>'D.1.1.3 - Výpis prvků'!J36</f>
        <v>0</v>
      </c>
      <c r="AX58" s="132">
        <f>'D.1.1.3 - Výpis prvků'!J37</f>
        <v>0</v>
      </c>
      <c r="AY58" s="132">
        <f>'D.1.1.3 - Výpis prvků'!J38</f>
        <v>0</v>
      </c>
      <c r="AZ58" s="132">
        <f>'D.1.1.3 - Výpis prvků'!F35</f>
        <v>0</v>
      </c>
      <c r="BA58" s="132">
        <f>'D.1.1.3 - Výpis prvků'!F36</f>
        <v>0</v>
      </c>
      <c r="BB58" s="132">
        <f>'D.1.1.3 - Výpis prvků'!F37</f>
        <v>0</v>
      </c>
      <c r="BC58" s="132">
        <f>'D.1.1.3 - Výpis prvků'!F38</f>
        <v>0</v>
      </c>
      <c r="BD58" s="134">
        <f>'D.1.1.3 - Výpis prvků'!F39</f>
        <v>0</v>
      </c>
      <c r="BE58" s="4"/>
      <c r="BT58" s="135" t="s">
        <v>84</v>
      </c>
      <c r="BV58" s="135" t="s">
        <v>77</v>
      </c>
      <c r="BW58" s="135" t="s">
        <v>95</v>
      </c>
      <c r="BX58" s="135" t="s">
        <v>83</v>
      </c>
      <c r="CL58" s="135" t="s">
        <v>19</v>
      </c>
    </row>
    <row r="59" spans="1:91" s="7" customFormat="1" ht="16.5" customHeight="1">
      <c r="A59" s="7"/>
      <c r="B59" s="113"/>
      <c r="C59" s="114"/>
      <c r="D59" s="115" t="s">
        <v>96</v>
      </c>
      <c r="E59" s="115"/>
      <c r="F59" s="115"/>
      <c r="G59" s="115"/>
      <c r="H59" s="115"/>
      <c r="I59" s="116"/>
      <c r="J59" s="115" t="s">
        <v>97</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ROUND(SUM(AG60:AG62),2)</f>
        <v>0</v>
      </c>
      <c r="AH59" s="116"/>
      <c r="AI59" s="116"/>
      <c r="AJ59" s="116"/>
      <c r="AK59" s="116"/>
      <c r="AL59" s="116"/>
      <c r="AM59" s="116"/>
      <c r="AN59" s="118">
        <f>SUM(AG59,AT59)</f>
        <v>0</v>
      </c>
      <c r="AO59" s="116"/>
      <c r="AP59" s="116"/>
      <c r="AQ59" s="119" t="s">
        <v>81</v>
      </c>
      <c r="AR59" s="120"/>
      <c r="AS59" s="121">
        <f>ROUND(SUM(AS60:AS62),2)</f>
        <v>0</v>
      </c>
      <c r="AT59" s="122">
        <f>ROUND(SUM(AV59:AW59),2)</f>
        <v>0</v>
      </c>
      <c r="AU59" s="123">
        <f>ROUND(SUM(AU60:AU62),5)</f>
        <v>0</v>
      </c>
      <c r="AV59" s="122">
        <f>ROUND(AZ59*L29,2)</f>
        <v>0</v>
      </c>
      <c r="AW59" s="122">
        <f>ROUND(BA59*L30,2)</f>
        <v>0</v>
      </c>
      <c r="AX59" s="122">
        <f>ROUND(BB59*L29,2)</f>
        <v>0</v>
      </c>
      <c r="AY59" s="122">
        <f>ROUND(BC59*L30,2)</f>
        <v>0</v>
      </c>
      <c r="AZ59" s="122">
        <f>ROUND(SUM(AZ60:AZ62),2)</f>
        <v>0</v>
      </c>
      <c r="BA59" s="122">
        <f>ROUND(SUM(BA60:BA62),2)</f>
        <v>0</v>
      </c>
      <c r="BB59" s="122">
        <f>ROUND(SUM(BB60:BB62),2)</f>
        <v>0</v>
      </c>
      <c r="BC59" s="122">
        <f>ROUND(SUM(BC60:BC62),2)</f>
        <v>0</v>
      </c>
      <c r="BD59" s="124">
        <f>ROUND(SUM(BD60:BD62),2)</f>
        <v>0</v>
      </c>
      <c r="BE59" s="7"/>
      <c r="BS59" s="125" t="s">
        <v>74</v>
      </c>
      <c r="BT59" s="125" t="s">
        <v>82</v>
      </c>
      <c r="BU59" s="125" t="s">
        <v>76</v>
      </c>
      <c r="BV59" s="125" t="s">
        <v>77</v>
      </c>
      <c r="BW59" s="125" t="s">
        <v>98</v>
      </c>
      <c r="BX59" s="125" t="s">
        <v>5</v>
      </c>
      <c r="CL59" s="125" t="s">
        <v>19</v>
      </c>
      <c r="CM59" s="125" t="s">
        <v>84</v>
      </c>
    </row>
    <row r="60" spans="1:90" s="4" customFormat="1" ht="16.5" customHeight="1">
      <c r="A60" s="126" t="s">
        <v>85</v>
      </c>
      <c r="B60" s="65"/>
      <c r="C60" s="127"/>
      <c r="D60" s="127"/>
      <c r="E60" s="128" t="s">
        <v>99</v>
      </c>
      <c r="F60" s="128"/>
      <c r="G60" s="128"/>
      <c r="H60" s="128"/>
      <c r="I60" s="128"/>
      <c r="J60" s="127"/>
      <c r="K60" s="128" t="s">
        <v>100</v>
      </c>
      <c r="L60" s="128"/>
      <c r="M60" s="128"/>
      <c r="N60" s="128"/>
      <c r="O60" s="128"/>
      <c r="P60" s="128"/>
      <c r="Q60" s="128"/>
      <c r="R60" s="128"/>
      <c r="S60" s="128"/>
      <c r="T60" s="128"/>
      <c r="U60" s="128"/>
      <c r="V60" s="128"/>
      <c r="W60" s="128"/>
      <c r="X60" s="128"/>
      <c r="Y60" s="128"/>
      <c r="Z60" s="128"/>
      <c r="AA60" s="128"/>
      <c r="AB60" s="128"/>
      <c r="AC60" s="128"/>
      <c r="AD60" s="128"/>
      <c r="AE60" s="128"/>
      <c r="AF60" s="128"/>
      <c r="AG60" s="129">
        <f>'D.1.4.4 - Silnoproudá ele...'!J32</f>
        <v>0</v>
      </c>
      <c r="AH60" s="127"/>
      <c r="AI60" s="127"/>
      <c r="AJ60" s="127"/>
      <c r="AK60" s="127"/>
      <c r="AL60" s="127"/>
      <c r="AM60" s="127"/>
      <c r="AN60" s="129">
        <f>SUM(AG60,AT60)</f>
        <v>0</v>
      </c>
      <c r="AO60" s="127"/>
      <c r="AP60" s="127"/>
      <c r="AQ60" s="130" t="s">
        <v>88</v>
      </c>
      <c r="AR60" s="67"/>
      <c r="AS60" s="131">
        <v>0</v>
      </c>
      <c r="AT60" s="132">
        <f>ROUND(SUM(AV60:AW60),2)</f>
        <v>0</v>
      </c>
      <c r="AU60" s="133">
        <f>'D.1.4.4 - Silnoproudá ele...'!P94</f>
        <v>0</v>
      </c>
      <c r="AV60" s="132">
        <f>'D.1.4.4 - Silnoproudá ele...'!J35</f>
        <v>0</v>
      </c>
      <c r="AW60" s="132">
        <f>'D.1.4.4 - Silnoproudá ele...'!J36</f>
        <v>0</v>
      </c>
      <c r="AX60" s="132">
        <f>'D.1.4.4 - Silnoproudá ele...'!J37</f>
        <v>0</v>
      </c>
      <c r="AY60" s="132">
        <f>'D.1.4.4 - Silnoproudá ele...'!J38</f>
        <v>0</v>
      </c>
      <c r="AZ60" s="132">
        <f>'D.1.4.4 - Silnoproudá ele...'!F35</f>
        <v>0</v>
      </c>
      <c r="BA60" s="132">
        <f>'D.1.4.4 - Silnoproudá ele...'!F36</f>
        <v>0</v>
      </c>
      <c r="BB60" s="132">
        <f>'D.1.4.4 - Silnoproudá ele...'!F37</f>
        <v>0</v>
      </c>
      <c r="BC60" s="132">
        <f>'D.1.4.4 - Silnoproudá ele...'!F38</f>
        <v>0</v>
      </c>
      <c r="BD60" s="134">
        <f>'D.1.4.4 - Silnoproudá ele...'!F39</f>
        <v>0</v>
      </c>
      <c r="BE60" s="4"/>
      <c r="BT60" s="135" t="s">
        <v>84</v>
      </c>
      <c r="BV60" s="135" t="s">
        <v>77</v>
      </c>
      <c r="BW60" s="135" t="s">
        <v>101</v>
      </c>
      <c r="BX60" s="135" t="s">
        <v>98</v>
      </c>
      <c r="CL60" s="135" t="s">
        <v>19</v>
      </c>
    </row>
    <row r="61" spans="1:90" s="4" customFormat="1" ht="16.5" customHeight="1">
      <c r="A61" s="126" t="s">
        <v>85</v>
      </c>
      <c r="B61" s="65"/>
      <c r="C61" s="127"/>
      <c r="D61" s="127"/>
      <c r="E61" s="128" t="s">
        <v>102</v>
      </c>
      <c r="F61" s="128"/>
      <c r="G61" s="128"/>
      <c r="H61" s="128"/>
      <c r="I61" s="128"/>
      <c r="J61" s="127"/>
      <c r="K61" s="128" t="s">
        <v>103</v>
      </c>
      <c r="L61" s="128"/>
      <c r="M61" s="128"/>
      <c r="N61" s="128"/>
      <c r="O61" s="128"/>
      <c r="P61" s="128"/>
      <c r="Q61" s="128"/>
      <c r="R61" s="128"/>
      <c r="S61" s="128"/>
      <c r="T61" s="128"/>
      <c r="U61" s="128"/>
      <c r="V61" s="128"/>
      <c r="W61" s="128"/>
      <c r="X61" s="128"/>
      <c r="Y61" s="128"/>
      <c r="Z61" s="128"/>
      <c r="AA61" s="128"/>
      <c r="AB61" s="128"/>
      <c r="AC61" s="128"/>
      <c r="AD61" s="128"/>
      <c r="AE61" s="128"/>
      <c r="AF61" s="128"/>
      <c r="AG61" s="129">
        <f>'D.1.4.5 - Slaboproudá ele...'!J32</f>
        <v>0</v>
      </c>
      <c r="AH61" s="127"/>
      <c r="AI61" s="127"/>
      <c r="AJ61" s="127"/>
      <c r="AK61" s="127"/>
      <c r="AL61" s="127"/>
      <c r="AM61" s="127"/>
      <c r="AN61" s="129">
        <f>SUM(AG61,AT61)</f>
        <v>0</v>
      </c>
      <c r="AO61" s="127"/>
      <c r="AP61" s="127"/>
      <c r="AQ61" s="130" t="s">
        <v>88</v>
      </c>
      <c r="AR61" s="67"/>
      <c r="AS61" s="131">
        <v>0</v>
      </c>
      <c r="AT61" s="132">
        <f>ROUND(SUM(AV61:AW61),2)</f>
        <v>0</v>
      </c>
      <c r="AU61" s="133">
        <f>'D.1.4.5 - Slaboproudá ele...'!P92</f>
        <v>0</v>
      </c>
      <c r="AV61" s="132">
        <f>'D.1.4.5 - Slaboproudá ele...'!J35</f>
        <v>0</v>
      </c>
      <c r="AW61" s="132">
        <f>'D.1.4.5 - Slaboproudá ele...'!J36</f>
        <v>0</v>
      </c>
      <c r="AX61" s="132">
        <f>'D.1.4.5 - Slaboproudá ele...'!J37</f>
        <v>0</v>
      </c>
      <c r="AY61" s="132">
        <f>'D.1.4.5 - Slaboproudá ele...'!J38</f>
        <v>0</v>
      </c>
      <c r="AZ61" s="132">
        <f>'D.1.4.5 - Slaboproudá ele...'!F35</f>
        <v>0</v>
      </c>
      <c r="BA61" s="132">
        <f>'D.1.4.5 - Slaboproudá ele...'!F36</f>
        <v>0</v>
      </c>
      <c r="BB61" s="132">
        <f>'D.1.4.5 - Slaboproudá ele...'!F37</f>
        <v>0</v>
      </c>
      <c r="BC61" s="132">
        <f>'D.1.4.5 - Slaboproudá ele...'!F38</f>
        <v>0</v>
      </c>
      <c r="BD61" s="134">
        <f>'D.1.4.5 - Slaboproudá ele...'!F39</f>
        <v>0</v>
      </c>
      <c r="BE61" s="4"/>
      <c r="BT61" s="135" t="s">
        <v>84</v>
      </c>
      <c r="BV61" s="135" t="s">
        <v>77</v>
      </c>
      <c r="BW61" s="135" t="s">
        <v>104</v>
      </c>
      <c r="BX61" s="135" t="s">
        <v>98</v>
      </c>
      <c r="CL61" s="135" t="s">
        <v>19</v>
      </c>
    </row>
    <row r="62" spans="1:90" s="4" customFormat="1" ht="16.5" customHeight="1">
      <c r="A62" s="126" t="s">
        <v>85</v>
      </c>
      <c r="B62" s="65"/>
      <c r="C62" s="127"/>
      <c r="D62" s="127"/>
      <c r="E62" s="128" t="s">
        <v>105</v>
      </c>
      <c r="F62" s="128"/>
      <c r="G62" s="128"/>
      <c r="H62" s="128"/>
      <c r="I62" s="128"/>
      <c r="J62" s="127"/>
      <c r="K62" s="128" t="s">
        <v>106</v>
      </c>
      <c r="L62" s="128"/>
      <c r="M62" s="128"/>
      <c r="N62" s="128"/>
      <c r="O62" s="128"/>
      <c r="P62" s="128"/>
      <c r="Q62" s="128"/>
      <c r="R62" s="128"/>
      <c r="S62" s="128"/>
      <c r="T62" s="128"/>
      <c r="U62" s="128"/>
      <c r="V62" s="128"/>
      <c r="W62" s="128"/>
      <c r="X62" s="128"/>
      <c r="Y62" s="128"/>
      <c r="Z62" s="128"/>
      <c r="AA62" s="128"/>
      <c r="AB62" s="128"/>
      <c r="AC62" s="128"/>
      <c r="AD62" s="128"/>
      <c r="AE62" s="128"/>
      <c r="AF62" s="128"/>
      <c r="AG62" s="129">
        <f>'D.1.4.6 - AV technika'!J32</f>
        <v>0</v>
      </c>
      <c r="AH62" s="127"/>
      <c r="AI62" s="127"/>
      <c r="AJ62" s="127"/>
      <c r="AK62" s="127"/>
      <c r="AL62" s="127"/>
      <c r="AM62" s="127"/>
      <c r="AN62" s="129">
        <f>SUM(AG62,AT62)</f>
        <v>0</v>
      </c>
      <c r="AO62" s="127"/>
      <c r="AP62" s="127"/>
      <c r="AQ62" s="130" t="s">
        <v>88</v>
      </c>
      <c r="AR62" s="67"/>
      <c r="AS62" s="131">
        <v>0</v>
      </c>
      <c r="AT62" s="132">
        <f>ROUND(SUM(AV62:AW62),2)</f>
        <v>0</v>
      </c>
      <c r="AU62" s="133">
        <f>'D.1.4.6 - AV technika'!P90</f>
        <v>0</v>
      </c>
      <c r="AV62" s="132">
        <f>'D.1.4.6 - AV technika'!J35</f>
        <v>0</v>
      </c>
      <c r="AW62" s="132">
        <f>'D.1.4.6 - AV technika'!J36</f>
        <v>0</v>
      </c>
      <c r="AX62" s="132">
        <f>'D.1.4.6 - AV technika'!J37</f>
        <v>0</v>
      </c>
      <c r="AY62" s="132">
        <f>'D.1.4.6 - AV technika'!J38</f>
        <v>0</v>
      </c>
      <c r="AZ62" s="132">
        <f>'D.1.4.6 - AV technika'!F35</f>
        <v>0</v>
      </c>
      <c r="BA62" s="132">
        <f>'D.1.4.6 - AV technika'!F36</f>
        <v>0</v>
      </c>
      <c r="BB62" s="132">
        <f>'D.1.4.6 - AV technika'!F37</f>
        <v>0</v>
      </c>
      <c r="BC62" s="132">
        <f>'D.1.4.6 - AV technika'!F38</f>
        <v>0</v>
      </c>
      <c r="BD62" s="134">
        <f>'D.1.4.6 - AV technika'!F39</f>
        <v>0</v>
      </c>
      <c r="BE62" s="4"/>
      <c r="BT62" s="135" t="s">
        <v>84</v>
      </c>
      <c r="BV62" s="135" t="s">
        <v>77</v>
      </c>
      <c r="BW62" s="135" t="s">
        <v>107</v>
      </c>
      <c r="BX62" s="135" t="s">
        <v>98</v>
      </c>
      <c r="CL62" s="135" t="s">
        <v>19</v>
      </c>
    </row>
    <row r="63" spans="1:91" s="7" customFormat="1" ht="16.5" customHeight="1">
      <c r="A63" s="126" t="s">
        <v>85</v>
      </c>
      <c r="B63" s="113"/>
      <c r="C63" s="114"/>
      <c r="D63" s="115" t="s">
        <v>108</v>
      </c>
      <c r="E63" s="115"/>
      <c r="F63" s="115"/>
      <c r="G63" s="115"/>
      <c r="H63" s="115"/>
      <c r="I63" s="116"/>
      <c r="J63" s="115" t="s">
        <v>109</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8">
        <f>'VRN - Vedlejší rozpočtové...'!J30</f>
        <v>0</v>
      </c>
      <c r="AH63" s="116"/>
      <c r="AI63" s="116"/>
      <c r="AJ63" s="116"/>
      <c r="AK63" s="116"/>
      <c r="AL63" s="116"/>
      <c r="AM63" s="116"/>
      <c r="AN63" s="118">
        <f>SUM(AG63,AT63)</f>
        <v>0</v>
      </c>
      <c r="AO63" s="116"/>
      <c r="AP63" s="116"/>
      <c r="AQ63" s="119" t="s">
        <v>81</v>
      </c>
      <c r="AR63" s="120"/>
      <c r="AS63" s="136">
        <v>0</v>
      </c>
      <c r="AT63" s="137">
        <f>ROUND(SUM(AV63:AW63),2)</f>
        <v>0</v>
      </c>
      <c r="AU63" s="138">
        <f>'VRN - Vedlejší rozpočtové...'!P80</f>
        <v>0</v>
      </c>
      <c r="AV63" s="137">
        <f>'VRN - Vedlejší rozpočtové...'!J33</f>
        <v>0</v>
      </c>
      <c r="AW63" s="137">
        <f>'VRN - Vedlejší rozpočtové...'!J34</f>
        <v>0</v>
      </c>
      <c r="AX63" s="137">
        <f>'VRN - Vedlejší rozpočtové...'!J35</f>
        <v>0</v>
      </c>
      <c r="AY63" s="137">
        <f>'VRN - Vedlejší rozpočtové...'!J36</f>
        <v>0</v>
      </c>
      <c r="AZ63" s="137">
        <f>'VRN - Vedlejší rozpočtové...'!F33</f>
        <v>0</v>
      </c>
      <c r="BA63" s="137">
        <f>'VRN - Vedlejší rozpočtové...'!F34</f>
        <v>0</v>
      </c>
      <c r="BB63" s="137">
        <f>'VRN - Vedlejší rozpočtové...'!F35</f>
        <v>0</v>
      </c>
      <c r="BC63" s="137">
        <f>'VRN - Vedlejší rozpočtové...'!F36</f>
        <v>0</v>
      </c>
      <c r="BD63" s="139">
        <f>'VRN - Vedlejší rozpočtové...'!F37</f>
        <v>0</v>
      </c>
      <c r="BE63" s="7"/>
      <c r="BT63" s="125" t="s">
        <v>82</v>
      </c>
      <c r="BV63" s="125" t="s">
        <v>77</v>
      </c>
      <c r="BW63" s="125" t="s">
        <v>110</v>
      </c>
      <c r="BX63" s="125" t="s">
        <v>5</v>
      </c>
      <c r="CL63" s="125" t="s">
        <v>19</v>
      </c>
      <c r="CM63" s="125" t="s">
        <v>84</v>
      </c>
    </row>
    <row r="64" spans="1:57" s="2" customFormat="1" ht="30" customHeight="1">
      <c r="A64" s="40"/>
      <c r="B64" s="41"/>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6"/>
      <c r="AS64" s="40"/>
      <c r="AT64" s="40"/>
      <c r="AU64" s="40"/>
      <c r="AV64" s="40"/>
      <c r="AW64" s="40"/>
      <c r="AX64" s="40"/>
      <c r="AY64" s="40"/>
      <c r="AZ64" s="40"/>
      <c r="BA64" s="40"/>
      <c r="BB64" s="40"/>
      <c r="BC64" s="40"/>
      <c r="BD64" s="40"/>
      <c r="BE64" s="40"/>
    </row>
    <row r="65" spans="1:57" s="2" customFormat="1" ht="6.95" customHeight="1">
      <c r="A65" s="40"/>
      <c r="B65" s="61"/>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46"/>
      <c r="AS65" s="40"/>
      <c r="AT65" s="40"/>
      <c r="AU65" s="40"/>
      <c r="AV65" s="40"/>
      <c r="AW65" s="40"/>
      <c r="AX65" s="40"/>
      <c r="AY65" s="40"/>
      <c r="AZ65" s="40"/>
      <c r="BA65" s="40"/>
      <c r="BB65" s="40"/>
      <c r="BC65" s="40"/>
      <c r="BD65" s="40"/>
      <c r="BE65" s="40"/>
    </row>
  </sheetData>
  <sheetProtection password="CC35" sheet="1" objects="1" scenarios="1" formatColumns="0" formatRows="0"/>
  <mergeCells count="74">
    <mergeCell ref="L45:AO45"/>
    <mergeCell ref="AM47:AN47"/>
    <mergeCell ref="AS49:AT51"/>
    <mergeCell ref="AM49:AP49"/>
    <mergeCell ref="AM50:AP50"/>
    <mergeCell ref="C52:G52"/>
    <mergeCell ref="AG52:AM52"/>
    <mergeCell ref="AN52:AP52"/>
    <mergeCell ref="I52:AF52"/>
    <mergeCell ref="AG55:AM55"/>
    <mergeCell ref="AN55:AP55"/>
    <mergeCell ref="J55:AF55"/>
    <mergeCell ref="D55:H55"/>
    <mergeCell ref="AN56:AP56"/>
    <mergeCell ref="E56:I56"/>
    <mergeCell ref="K56:AF56"/>
    <mergeCell ref="AG56:AM56"/>
    <mergeCell ref="K57:AF57"/>
    <mergeCell ref="AN57:AP57"/>
    <mergeCell ref="E57:I57"/>
    <mergeCell ref="AG57:AM57"/>
    <mergeCell ref="AG58:AM58"/>
    <mergeCell ref="AN58:AP58"/>
    <mergeCell ref="E58:I58"/>
    <mergeCell ref="K58:AF58"/>
    <mergeCell ref="AN59:AP59"/>
    <mergeCell ref="AG59:AM59"/>
    <mergeCell ref="D59:H59"/>
    <mergeCell ref="J59:AF59"/>
    <mergeCell ref="AN60:AP60"/>
    <mergeCell ref="AG60:AM60"/>
    <mergeCell ref="E60:I60"/>
    <mergeCell ref="K60:AF60"/>
    <mergeCell ref="AN61:AP61"/>
    <mergeCell ref="AG61:AM61"/>
    <mergeCell ref="E61:I61"/>
    <mergeCell ref="K61:AF61"/>
    <mergeCell ref="AN62:AP62"/>
    <mergeCell ref="AG62:AM62"/>
    <mergeCell ref="E62:I62"/>
    <mergeCell ref="K62:AF62"/>
    <mergeCell ref="AN63:AP63"/>
    <mergeCell ref="AG63:AM63"/>
    <mergeCell ref="D63:H63"/>
    <mergeCell ref="J63:AF63"/>
    <mergeCell ref="AG54:AM54"/>
    <mergeCell ref="AN54:AP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56" location="'D.1.1.1 - Bourané konstrukce'!C2" display="/"/>
    <hyperlink ref="A57" location="'D.1.1.2 - Nové konstrukce'!C2" display="/"/>
    <hyperlink ref="A58" location="'D.1.1.3 - Výpis prvků'!C2" display="/"/>
    <hyperlink ref="A60" location="'D.1.4.4 - Silnoproudá ele...'!C2" display="/"/>
    <hyperlink ref="A61" location="'D.1.4.5 - Slaboproudá ele...'!C2" display="/"/>
    <hyperlink ref="A62" location="'D.1.4.6 - AV technika'!C2" display="/"/>
    <hyperlink ref="A63" location="'VRN - Vedlejší rozpočtové...'!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15" customWidth="1"/>
    <col min="2" max="2" width="1.7109375" style="315" customWidth="1"/>
    <col min="3" max="4" width="5.00390625" style="315" customWidth="1"/>
    <col min="5" max="5" width="11.7109375" style="315" customWidth="1"/>
    <col min="6" max="6" width="9.140625" style="315" customWidth="1"/>
    <col min="7" max="7" width="5.00390625" style="315" customWidth="1"/>
    <col min="8" max="8" width="77.8515625" style="315" customWidth="1"/>
    <col min="9" max="10" width="20.00390625" style="315" customWidth="1"/>
    <col min="11" max="11" width="1.7109375" style="315" customWidth="1"/>
  </cols>
  <sheetData>
    <row r="1" s="1" customFormat="1" ht="37.5" customHeight="1"/>
    <row r="2" spans="2:11" s="1" customFormat="1" ht="7.5" customHeight="1">
      <c r="B2" s="316"/>
      <c r="C2" s="317"/>
      <c r="D2" s="317"/>
      <c r="E2" s="317"/>
      <c r="F2" s="317"/>
      <c r="G2" s="317"/>
      <c r="H2" s="317"/>
      <c r="I2" s="317"/>
      <c r="J2" s="317"/>
      <c r="K2" s="318"/>
    </row>
    <row r="3" spans="2:11" s="17" customFormat="1" ht="45" customHeight="1">
      <c r="B3" s="319"/>
      <c r="C3" s="320" t="s">
        <v>1831</v>
      </c>
      <c r="D3" s="320"/>
      <c r="E3" s="320"/>
      <c r="F3" s="320"/>
      <c r="G3" s="320"/>
      <c r="H3" s="320"/>
      <c r="I3" s="320"/>
      <c r="J3" s="320"/>
      <c r="K3" s="321"/>
    </row>
    <row r="4" spans="2:11" s="1" customFormat="1" ht="25.5" customHeight="1">
      <c r="B4" s="322"/>
      <c r="C4" s="323" t="s">
        <v>1832</v>
      </c>
      <c r="D4" s="323"/>
      <c r="E4" s="323"/>
      <c r="F4" s="323"/>
      <c r="G4" s="323"/>
      <c r="H4" s="323"/>
      <c r="I4" s="323"/>
      <c r="J4" s="323"/>
      <c r="K4" s="324"/>
    </row>
    <row r="5" spans="2:11" s="1" customFormat="1" ht="5.25" customHeight="1">
      <c r="B5" s="322"/>
      <c r="C5" s="325"/>
      <c r="D5" s="325"/>
      <c r="E5" s="325"/>
      <c r="F5" s="325"/>
      <c r="G5" s="325"/>
      <c r="H5" s="325"/>
      <c r="I5" s="325"/>
      <c r="J5" s="325"/>
      <c r="K5" s="324"/>
    </row>
    <row r="6" spans="2:11" s="1" customFormat="1" ht="15" customHeight="1">
      <c r="B6" s="322"/>
      <c r="C6" s="326" t="s">
        <v>1833</v>
      </c>
      <c r="D6" s="326"/>
      <c r="E6" s="326"/>
      <c r="F6" s="326"/>
      <c r="G6" s="326"/>
      <c r="H6" s="326"/>
      <c r="I6" s="326"/>
      <c r="J6" s="326"/>
      <c r="K6" s="324"/>
    </row>
    <row r="7" spans="2:11" s="1" customFormat="1" ht="15" customHeight="1">
      <c r="B7" s="327"/>
      <c r="C7" s="326" t="s">
        <v>1834</v>
      </c>
      <c r="D7" s="326"/>
      <c r="E7" s="326"/>
      <c r="F7" s="326"/>
      <c r="G7" s="326"/>
      <c r="H7" s="326"/>
      <c r="I7" s="326"/>
      <c r="J7" s="326"/>
      <c r="K7" s="324"/>
    </row>
    <row r="8" spans="2:11" s="1" customFormat="1" ht="12.75" customHeight="1">
      <c r="B8" s="327"/>
      <c r="C8" s="326"/>
      <c r="D8" s="326"/>
      <c r="E8" s="326"/>
      <c r="F8" s="326"/>
      <c r="G8" s="326"/>
      <c r="H8" s="326"/>
      <c r="I8" s="326"/>
      <c r="J8" s="326"/>
      <c r="K8" s="324"/>
    </row>
    <row r="9" spans="2:11" s="1" customFormat="1" ht="15" customHeight="1">
      <c r="B9" s="327"/>
      <c r="C9" s="326" t="s">
        <v>1835</v>
      </c>
      <c r="D9" s="326"/>
      <c r="E9" s="326"/>
      <c r="F9" s="326"/>
      <c r="G9" s="326"/>
      <c r="H9" s="326"/>
      <c r="I9" s="326"/>
      <c r="J9" s="326"/>
      <c r="K9" s="324"/>
    </row>
    <row r="10" spans="2:11" s="1" customFormat="1" ht="15" customHeight="1">
      <c r="B10" s="327"/>
      <c r="C10" s="326"/>
      <c r="D10" s="326" t="s">
        <v>1836</v>
      </c>
      <c r="E10" s="326"/>
      <c r="F10" s="326"/>
      <c r="G10" s="326"/>
      <c r="H10" s="326"/>
      <c r="I10" s="326"/>
      <c r="J10" s="326"/>
      <c r="K10" s="324"/>
    </row>
    <row r="11" spans="2:11" s="1" customFormat="1" ht="15" customHeight="1">
      <c r="B11" s="327"/>
      <c r="C11" s="328"/>
      <c r="D11" s="326" t="s">
        <v>1837</v>
      </c>
      <c r="E11" s="326"/>
      <c r="F11" s="326"/>
      <c r="G11" s="326"/>
      <c r="H11" s="326"/>
      <c r="I11" s="326"/>
      <c r="J11" s="326"/>
      <c r="K11" s="324"/>
    </row>
    <row r="12" spans="2:11" s="1" customFormat="1" ht="15" customHeight="1">
      <c r="B12" s="327"/>
      <c r="C12" s="328"/>
      <c r="D12" s="326"/>
      <c r="E12" s="326"/>
      <c r="F12" s="326"/>
      <c r="G12" s="326"/>
      <c r="H12" s="326"/>
      <c r="I12" s="326"/>
      <c r="J12" s="326"/>
      <c r="K12" s="324"/>
    </row>
    <row r="13" spans="2:11" s="1" customFormat="1" ht="15" customHeight="1">
      <c r="B13" s="327"/>
      <c r="C13" s="328"/>
      <c r="D13" s="329" t="s">
        <v>1838</v>
      </c>
      <c r="E13" s="326"/>
      <c r="F13" s="326"/>
      <c r="G13" s="326"/>
      <c r="H13" s="326"/>
      <c r="I13" s="326"/>
      <c r="J13" s="326"/>
      <c r="K13" s="324"/>
    </row>
    <row r="14" spans="2:11" s="1" customFormat="1" ht="12.75" customHeight="1">
      <c r="B14" s="327"/>
      <c r="C14" s="328"/>
      <c r="D14" s="328"/>
      <c r="E14" s="328"/>
      <c r="F14" s="328"/>
      <c r="G14" s="328"/>
      <c r="H14" s="328"/>
      <c r="I14" s="328"/>
      <c r="J14" s="328"/>
      <c r="K14" s="324"/>
    </row>
    <row r="15" spans="2:11" s="1" customFormat="1" ht="15" customHeight="1">
      <c r="B15" s="327"/>
      <c r="C15" s="328"/>
      <c r="D15" s="326" t="s">
        <v>1839</v>
      </c>
      <c r="E15" s="326"/>
      <c r="F15" s="326"/>
      <c r="G15" s="326"/>
      <c r="H15" s="326"/>
      <c r="I15" s="326"/>
      <c r="J15" s="326"/>
      <c r="K15" s="324"/>
    </row>
    <row r="16" spans="2:11" s="1" customFormat="1" ht="15" customHeight="1">
      <c r="B16" s="327"/>
      <c r="C16" s="328"/>
      <c r="D16" s="326" t="s">
        <v>1840</v>
      </c>
      <c r="E16" s="326"/>
      <c r="F16" s="326"/>
      <c r="G16" s="326"/>
      <c r="H16" s="326"/>
      <c r="I16" s="326"/>
      <c r="J16" s="326"/>
      <c r="K16" s="324"/>
    </row>
    <row r="17" spans="2:11" s="1" customFormat="1" ht="15" customHeight="1">
      <c r="B17" s="327"/>
      <c r="C17" s="328"/>
      <c r="D17" s="326" t="s">
        <v>1841</v>
      </c>
      <c r="E17" s="326"/>
      <c r="F17" s="326"/>
      <c r="G17" s="326"/>
      <c r="H17" s="326"/>
      <c r="I17" s="326"/>
      <c r="J17" s="326"/>
      <c r="K17" s="324"/>
    </row>
    <row r="18" spans="2:11" s="1" customFormat="1" ht="15" customHeight="1">
      <c r="B18" s="327"/>
      <c r="C18" s="328"/>
      <c r="D18" s="328"/>
      <c r="E18" s="330" t="s">
        <v>81</v>
      </c>
      <c r="F18" s="326" t="s">
        <v>1842</v>
      </c>
      <c r="G18" s="326"/>
      <c r="H18" s="326"/>
      <c r="I18" s="326"/>
      <c r="J18" s="326"/>
      <c r="K18" s="324"/>
    </row>
    <row r="19" spans="2:11" s="1" customFormat="1" ht="15" customHeight="1">
      <c r="B19" s="327"/>
      <c r="C19" s="328"/>
      <c r="D19" s="328"/>
      <c r="E19" s="330" t="s">
        <v>1843</v>
      </c>
      <c r="F19" s="326" t="s">
        <v>1844</v>
      </c>
      <c r="G19" s="326"/>
      <c r="H19" s="326"/>
      <c r="I19" s="326"/>
      <c r="J19" s="326"/>
      <c r="K19" s="324"/>
    </row>
    <row r="20" spans="2:11" s="1" customFormat="1" ht="15" customHeight="1">
      <c r="B20" s="327"/>
      <c r="C20" s="328"/>
      <c r="D20" s="328"/>
      <c r="E20" s="330" t="s">
        <v>1845</v>
      </c>
      <c r="F20" s="326" t="s">
        <v>1846</v>
      </c>
      <c r="G20" s="326"/>
      <c r="H20" s="326"/>
      <c r="I20" s="326"/>
      <c r="J20" s="326"/>
      <c r="K20" s="324"/>
    </row>
    <row r="21" spans="2:11" s="1" customFormat="1" ht="15" customHeight="1">
      <c r="B21" s="327"/>
      <c r="C21" s="328"/>
      <c r="D21" s="328"/>
      <c r="E21" s="330" t="s">
        <v>1847</v>
      </c>
      <c r="F21" s="326" t="s">
        <v>1848</v>
      </c>
      <c r="G21" s="326"/>
      <c r="H21" s="326"/>
      <c r="I21" s="326"/>
      <c r="J21" s="326"/>
      <c r="K21" s="324"/>
    </row>
    <row r="22" spans="2:11" s="1" customFormat="1" ht="15" customHeight="1">
      <c r="B22" s="327"/>
      <c r="C22" s="328"/>
      <c r="D22" s="328"/>
      <c r="E22" s="330" t="s">
        <v>375</v>
      </c>
      <c r="F22" s="326" t="s">
        <v>376</v>
      </c>
      <c r="G22" s="326"/>
      <c r="H22" s="326"/>
      <c r="I22" s="326"/>
      <c r="J22" s="326"/>
      <c r="K22" s="324"/>
    </row>
    <row r="23" spans="2:11" s="1" customFormat="1" ht="15" customHeight="1">
      <c r="B23" s="327"/>
      <c r="C23" s="328"/>
      <c r="D23" s="328"/>
      <c r="E23" s="330" t="s">
        <v>88</v>
      </c>
      <c r="F23" s="326" t="s">
        <v>1849</v>
      </c>
      <c r="G23" s="326"/>
      <c r="H23" s="326"/>
      <c r="I23" s="326"/>
      <c r="J23" s="326"/>
      <c r="K23" s="324"/>
    </row>
    <row r="24" spans="2:11" s="1" customFormat="1" ht="12.75" customHeight="1">
      <c r="B24" s="327"/>
      <c r="C24" s="328"/>
      <c r="D24" s="328"/>
      <c r="E24" s="328"/>
      <c r="F24" s="328"/>
      <c r="G24" s="328"/>
      <c r="H24" s="328"/>
      <c r="I24" s="328"/>
      <c r="J24" s="328"/>
      <c r="K24" s="324"/>
    </row>
    <row r="25" spans="2:11" s="1" customFormat="1" ht="15" customHeight="1">
      <c r="B25" s="327"/>
      <c r="C25" s="326" t="s">
        <v>1850</v>
      </c>
      <c r="D25" s="326"/>
      <c r="E25" s="326"/>
      <c r="F25" s="326"/>
      <c r="G25" s="326"/>
      <c r="H25" s="326"/>
      <c r="I25" s="326"/>
      <c r="J25" s="326"/>
      <c r="K25" s="324"/>
    </row>
    <row r="26" spans="2:11" s="1" customFormat="1" ht="15" customHeight="1">
      <c r="B26" s="327"/>
      <c r="C26" s="326" t="s">
        <v>1851</v>
      </c>
      <c r="D26" s="326"/>
      <c r="E26" s="326"/>
      <c r="F26" s="326"/>
      <c r="G26" s="326"/>
      <c r="H26" s="326"/>
      <c r="I26" s="326"/>
      <c r="J26" s="326"/>
      <c r="K26" s="324"/>
    </row>
    <row r="27" spans="2:11" s="1" customFormat="1" ht="15" customHeight="1">
      <c r="B27" s="327"/>
      <c r="C27" s="326"/>
      <c r="D27" s="326" t="s">
        <v>1852</v>
      </c>
      <c r="E27" s="326"/>
      <c r="F27" s="326"/>
      <c r="G27" s="326"/>
      <c r="H27" s="326"/>
      <c r="I27" s="326"/>
      <c r="J27" s="326"/>
      <c r="K27" s="324"/>
    </row>
    <row r="28" spans="2:11" s="1" customFormat="1" ht="15" customHeight="1">
      <c r="B28" s="327"/>
      <c r="C28" s="328"/>
      <c r="D28" s="326" t="s">
        <v>1853</v>
      </c>
      <c r="E28" s="326"/>
      <c r="F28" s="326"/>
      <c r="G28" s="326"/>
      <c r="H28" s="326"/>
      <c r="I28" s="326"/>
      <c r="J28" s="326"/>
      <c r="K28" s="324"/>
    </row>
    <row r="29" spans="2:11" s="1" customFormat="1" ht="12.75" customHeight="1">
      <c r="B29" s="327"/>
      <c r="C29" s="328"/>
      <c r="D29" s="328"/>
      <c r="E29" s="328"/>
      <c r="F29" s="328"/>
      <c r="G29" s="328"/>
      <c r="H29" s="328"/>
      <c r="I29" s="328"/>
      <c r="J29" s="328"/>
      <c r="K29" s="324"/>
    </row>
    <row r="30" spans="2:11" s="1" customFormat="1" ht="15" customHeight="1">
      <c r="B30" s="327"/>
      <c r="C30" s="328"/>
      <c r="D30" s="326" t="s">
        <v>1854</v>
      </c>
      <c r="E30" s="326"/>
      <c r="F30" s="326"/>
      <c r="G30" s="326"/>
      <c r="H30" s="326"/>
      <c r="I30" s="326"/>
      <c r="J30" s="326"/>
      <c r="K30" s="324"/>
    </row>
    <row r="31" spans="2:11" s="1" customFormat="1" ht="15" customHeight="1">
      <c r="B31" s="327"/>
      <c r="C31" s="328"/>
      <c r="D31" s="326" t="s">
        <v>1855</v>
      </c>
      <c r="E31" s="326"/>
      <c r="F31" s="326"/>
      <c r="G31" s="326"/>
      <c r="H31" s="326"/>
      <c r="I31" s="326"/>
      <c r="J31" s="326"/>
      <c r="K31" s="324"/>
    </row>
    <row r="32" spans="2:11" s="1" customFormat="1" ht="12.75" customHeight="1">
      <c r="B32" s="327"/>
      <c r="C32" s="328"/>
      <c r="D32" s="328"/>
      <c r="E32" s="328"/>
      <c r="F32" s="328"/>
      <c r="G32" s="328"/>
      <c r="H32" s="328"/>
      <c r="I32" s="328"/>
      <c r="J32" s="328"/>
      <c r="K32" s="324"/>
    </row>
    <row r="33" spans="2:11" s="1" customFormat="1" ht="15" customHeight="1">
      <c r="B33" s="327"/>
      <c r="C33" s="328"/>
      <c r="D33" s="326" t="s">
        <v>1856</v>
      </c>
      <c r="E33" s="326"/>
      <c r="F33" s="326"/>
      <c r="G33" s="326"/>
      <c r="H33" s="326"/>
      <c r="I33" s="326"/>
      <c r="J33" s="326"/>
      <c r="K33" s="324"/>
    </row>
    <row r="34" spans="2:11" s="1" customFormat="1" ht="15" customHeight="1">
      <c r="B34" s="327"/>
      <c r="C34" s="328"/>
      <c r="D34" s="326" t="s">
        <v>1857</v>
      </c>
      <c r="E34" s="326"/>
      <c r="F34" s="326"/>
      <c r="G34" s="326"/>
      <c r="H34" s="326"/>
      <c r="I34" s="326"/>
      <c r="J34" s="326"/>
      <c r="K34" s="324"/>
    </row>
    <row r="35" spans="2:11" s="1" customFormat="1" ht="15" customHeight="1">
      <c r="B35" s="327"/>
      <c r="C35" s="328"/>
      <c r="D35" s="326" t="s">
        <v>1858</v>
      </c>
      <c r="E35" s="326"/>
      <c r="F35" s="326"/>
      <c r="G35" s="326"/>
      <c r="H35" s="326"/>
      <c r="I35" s="326"/>
      <c r="J35" s="326"/>
      <c r="K35" s="324"/>
    </row>
    <row r="36" spans="2:11" s="1" customFormat="1" ht="15" customHeight="1">
      <c r="B36" s="327"/>
      <c r="C36" s="328"/>
      <c r="D36" s="326"/>
      <c r="E36" s="329" t="s">
        <v>133</v>
      </c>
      <c r="F36" s="326"/>
      <c r="G36" s="326" t="s">
        <v>1859</v>
      </c>
      <c r="H36" s="326"/>
      <c r="I36" s="326"/>
      <c r="J36" s="326"/>
      <c r="K36" s="324"/>
    </row>
    <row r="37" spans="2:11" s="1" customFormat="1" ht="30.75" customHeight="1">
      <c r="B37" s="327"/>
      <c r="C37" s="328"/>
      <c r="D37" s="326"/>
      <c r="E37" s="329" t="s">
        <v>1860</v>
      </c>
      <c r="F37" s="326"/>
      <c r="G37" s="326" t="s">
        <v>1861</v>
      </c>
      <c r="H37" s="326"/>
      <c r="I37" s="326"/>
      <c r="J37" s="326"/>
      <c r="K37" s="324"/>
    </row>
    <row r="38" spans="2:11" s="1" customFormat="1" ht="15" customHeight="1">
      <c r="B38" s="327"/>
      <c r="C38" s="328"/>
      <c r="D38" s="326"/>
      <c r="E38" s="329" t="s">
        <v>56</v>
      </c>
      <c r="F38" s="326"/>
      <c r="G38" s="326" t="s">
        <v>1862</v>
      </c>
      <c r="H38" s="326"/>
      <c r="I38" s="326"/>
      <c r="J38" s="326"/>
      <c r="K38" s="324"/>
    </row>
    <row r="39" spans="2:11" s="1" customFormat="1" ht="15" customHeight="1">
      <c r="B39" s="327"/>
      <c r="C39" s="328"/>
      <c r="D39" s="326"/>
      <c r="E39" s="329" t="s">
        <v>57</v>
      </c>
      <c r="F39" s="326"/>
      <c r="G39" s="326" t="s">
        <v>1863</v>
      </c>
      <c r="H39" s="326"/>
      <c r="I39" s="326"/>
      <c r="J39" s="326"/>
      <c r="K39" s="324"/>
    </row>
    <row r="40" spans="2:11" s="1" customFormat="1" ht="15" customHeight="1">
      <c r="B40" s="327"/>
      <c r="C40" s="328"/>
      <c r="D40" s="326"/>
      <c r="E40" s="329" t="s">
        <v>134</v>
      </c>
      <c r="F40" s="326"/>
      <c r="G40" s="326" t="s">
        <v>1864</v>
      </c>
      <c r="H40" s="326"/>
      <c r="I40" s="326"/>
      <c r="J40" s="326"/>
      <c r="K40" s="324"/>
    </row>
    <row r="41" spans="2:11" s="1" customFormat="1" ht="15" customHeight="1">
      <c r="B41" s="327"/>
      <c r="C41" s="328"/>
      <c r="D41" s="326"/>
      <c r="E41" s="329" t="s">
        <v>135</v>
      </c>
      <c r="F41" s="326"/>
      <c r="G41" s="326" t="s">
        <v>1865</v>
      </c>
      <c r="H41" s="326"/>
      <c r="I41" s="326"/>
      <c r="J41" s="326"/>
      <c r="K41" s="324"/>
    </row>
    <row r="42" spans="2:11" s="1" customFormat="1" ht="15" customHeight="1">
      <c r="B42" s="327"/>
      <c r="C42" s="328"/>
      <c r="D42" s="326"/>
      <c r="E42" s="329" t="s">
        <v>1866</v>
      </c>
      <c r="F42" s="326"/>
      <c r="G42" s="326" t="s">
        <v>1867</v>
      </c>
      <c r="H42" s="326"/>
      <c r="I42" s="326"/>
      <c r="J42" s="326"/>
      <c r="K42" s="324"/>
    </row>
    <row r="43" spans="2:11" s="1" customFormat="1" ht="15" customHeight="1">
      <c r="B43" s="327"/>
      <c r="C43" s="328"/>
      <c r="D43" s="326"/>
      <c r="E43" s="329"/>
      <c r="F43" s="326"/>
      <c r="G43" s="326" t="s">
        <v>1868</v>
      </c>
      <c r="H43" s="326"/>
      <c r="I43" s="326"/>
      <c r="J43" s="326"/>
      <c r="K43" s="324"/>
    </row>
    <row r="44" spans="2:11" s="1" customFormat="1" ht="15" customHeight="1">
      <c r="B44" s="327"/>
      <c r="C44" s="328"/>
      <c r="D44" s="326"/>
      <c r="E44" s="329" t="s">
        <v>1869</v>
      </c>
      <c r="F44" s="326"/>
      <c r="G44" s="326" t="s">
        <v>1870</v>
      </c>
      <c r="H44" s="326"/>
      <c r="I44" s="326"/>
      <c r="J44" s="326"/>
      <c r="K44" s="324"/>
    </row>
    <row r="45" spans="2:11" s="1" customFormat="1" ht="15" customHeight="1">
      <c r="B45" s="327"/>
      <c r="C45" s="328"/>
      <c r="D45" s="326"/>
      <c r="E45" s="329" t="s">
        <v>137</v>
      </c>
      <c r="F45" s="326"/>
      <c r="G45" s="326" t="s">
        <v>1871</v>
      </c>
      <c r="H45" s="326"/>
      <c r="I45" s="326"/>
      <c r="J45" s="326"/>
      <c r="K45" s="324"/>
    </row>
    <row r="46" spans="2:11" s="1" customFormat="1" ht="12.75" customHeight="1">
      <c r="B46" s="327"/>
      <c r="C46" s="328"/>
      <c r="D46" s="326"/>
      <c r="E46" s="326"/>
      <c r="F46" s="326"/>
      <c r="G46" s="326"/>
      <c r="H46" s="326"/>
      <c r="I46" s="326"/>
      <c r="J46" s="326"/>
      <c r="K46" s="324"/>
    </row>
    <row r="47" spans="2:11" s="1" customFormat="1" ht="15" customHeight="1">
      <c r="B47" s="327"/>
      <c r="C47" s="328"/>
      <c r="D47" s="326" t="s">
        <v>1872</v>
      </c>
      <c r="E47" s="326"/>
      <c r="F47" s="326"/>
      <c r="G47" s="326"/>
      <c r="H47" s="326"/>
      <c r="I47" s="326"/>
      <c r="J47" s="326"/>
      <c r="K47" s="324"/>
    </row>
    <row r="48" spans="2:11" s="1" customFormat="1" ht="15" customHeight="1">
      <c r="B48" s="327"/>
      <c r="C48" s="328"/>
      <c r="D48" s="328"/>
      <c r="E48" s="326" t="s">
        <v>1873</v>
      </c>
      <c r="F48" s="326"/>
      <c r="G48" s="326"/>
      <c r="H48" s="326"/>
      <c r="I48" s="326"/>
      <c r="J48" s="326"/>
      <c r="K48" s="324"/>
    </row>
    <row r="49" spans="2:11" s="1" customFormat="1" ht="15" customHeight="1">
      <c r="B49" s="327"/>
      <c r="C49" s="328"/>
      <c r="D49" s="328"/>
      <c r="E49" s="326" t="s">
        <v>1874</v>
      </c>
      <c r="F49" s="326"/>
      <c r="G49" s="326"/>
      <c r="H49" s="326"/>
      <c r="I49" s="326"/>
      <c r="J49" s="326"/>
      <c r="K49" s="324"/>
    </row>
    <row r="50" spans="2:11" s="1" customFormat="1" ht="15" customHeight="1">
      <c r="B50" s="327"/>
      <c r="C50" s="328"/>
      <c r="D50" s="328"/>
      <c r="E50" s="326" t="s">
        <v>1875</v>
      </c>
      <c r="F50" s="326"/>
      <c r="G50" s="326"/>
      <c r="H50" s="326"/>
      <c r="I50" s="326"/>
      <c r="J50" s="326"/>
      <c r="K50" s="324"/>
    </row>
    <row r="51" spans="2:11" s="1" customFormat="1" ht="15" customHeight="1">
      <c r="B51" s="327"/>
      <c r="C51" s="328"/>
      <c r="D51" s="326" t="s">
        <v>1876</v>
      </c>
      <c r="E51" s="326"/>
      <c r="F51" s="326"/>
      <c r="G51" s="326"/>
      <c r="H51" s="326"/>
      <c r="I51" s="326"/>
      <c r="J51" s="326"/>
      <c r="K51" s="324"/>
    </row>
    <row r="52" spans="2:11" s="1" customFormat="1" ht="25.5" customHeight="1">
      <c r="B52" s="322"/>
      <c r="C52" s="323" t="s">
        <v>1877</v>
      </c>
      <c r="D52" s="323"/>
      <c r="E52" s="323"/>
      <c r="F52" s="323"/>
      <c r="G52" s="323"/>
      <c r="H52" s="323"/>
      <c r="I52" s="323"/>
      <c r="J52" s="323"/>
      <c r="K52" s="324"/>
    </row>
    <row r="53" spans="2:11" s="1" customFormat="1" ht="5.25" customHeight="1">
      <c r="B53" s="322"/>
      <c r="C53" s="325"/>
      <c r="D53" s="325"/>
      <c r="E53" s="325"/>
      <c r="F53" s="325"/>
      <c r="G53" s="325"/>
      <c r="H53" s="325"/>
      <c r="I53" s="325"/>
      <c r="J53" s="325"/>
      <c r="K53" s="324"/>
    </row>
    <row r="54" spans="2:11" s="1" customFormat="1" ht="15" customHeight="1">
      <c r="B54" s="322"/>
      <c r="C54" s="326" t="s">
        <v>1878</v>
      </c>
      <c r="D54" s="326"/>
      <c r="E54" s="326"/>
      <c r="F54" s="326"/>
      <c r="G54" s="326"/>
      <c r="H54" s="326"/>
      <c r="I54" s="326"/>
      <c r="J54" s="326"/>
      <c r="K54" s="324"/>
    </row>
    <row r="55" spans="2:11" s="1" customFormat="1" ht="15" customHeight="1">
      <c r="B55" s="322"/>
      <c r="C55" s="326" t="s">
        <v>1879</v>
      </c>
      <c r="D55" s="326"/>
      <c r="E55" s="326"/>
      <c r="F55" s="326"/>
      <c r="G55" s="326"/>
      <c r="H55" s="326"/>
      <c r="I55" s="326"/>
      <c r="J55" s="326"/>
      <c r="K55" s="324"/>
    </row>
    <row r="56" spans="2:11" s="1" customFormat="1" ht="12.75" customHeight="1">
      <c r="B56" s="322"/>
      <c r="C56" s="326"/>
      <c r="D56" s="326"/>
      <c r="E56" s="326"/>
      <c r="F56" s="326"/>
      <c r="G56" s="326"/>
      <c r="H56" s="326"/>
      <c r="I56" s="326"/>
      <c r="J56" s="326"/>
      <c r="K56" s="324"/>
    </row>
    <row r="57" spans="2:11" s="1" customFormat="1" ht="15" customHeight="1">
      <c r="B57" s="322"/>
      <c r="C57" s="326" t="s">
        <v>1880</v>
      </c>
      <c r="D57" s="326"/>
      <c r="E57" s="326"/>
      <c r="F57" s="326"/>
      <c r="G57" s="326"/>
      <c r="H57" s="326"/>
      <c r="I57" s="326"/>
      <c r="J57" s="326"/>
      <c r="K57" s="324"/>
    </row>
    <row r="58" spans="2:11" s="1" customFormat="1" ht="15" customHeight="1">
      <c r="B58" s="322"/>
      <c r="C58" s="328"/>
      <c r="D58" s="326" t="s">
        <v>1881</v>
      </c>
      <c r="E58" s="326"/>
      <c r="F58" s="326"/>
      <c r="G58" s="326"/>
      <c r="H58" s="326"/>
      <c r="I58" s="326"/>
      <c r="J58" s="326"/>
      <c r="K58" s="324"/>
    </row>
    <row r="59" spans="2:11" s="1" customFormat="1" ht="15" customHeight="1">
      <c r="B59" s="322"/>
      <c r="C59" s="328"/>
      <c r="D59" s="326" t="s">
        <v>1882</v>
      </c>
      <c r="E59" s="326"/>
      <c r="F59" s="326"/>
      <c r="G59" s="326"/>
      <c r="H59" s="326"/>
      <c r="I59" s="326"/>
      <c r="J59" s="326"/>
      <c r="K59" s="324"/>
    </row>
    <row r="60" spans="2:11" s="1" customFormat="1" ht="15" customHeight="1">
      <c r="B60" s="322"/>
      <c r="C60" s="328"/>
      <c r="D60" s="326" t="s">
        <v>1883</v>
      </c>
      <c r="E60" s="326"/>
      <c r="F60" s="326"/>
      <c r="G60" s="326"/>
      <c r="H60" s="326"/>
      <c r="I60" s="326"/>
      <c r="J60" s="326"/>
      <c r="K60" s="324"/>
    </row>
    <row r="61" spans="2:11" s="1" customFormat="1" ht="15" customHeight="1">
      <c r="B61" s="322"/>
      <c r="C61" s="328"/>
      <c r="D61" s="326" t="s">
        <v>1884</v>
      </c>
      <c r="E61" s="326"/>
      <c r="F61" s="326"/>
      <c r="G61" s="326"/>
      <c r="H61" s="326"/>
      <c r="I61" s="326"/>
      <c r="J61" s="326"/>
      <c r="K61" s="324"/>
    </row>
    <row r="62" spans="2:11" s="1" customFormat="1" ht="15" customHeight="1">
      <c r="B62" s="322"/>
      <c r="C62" s="328"/>
      <c r="D62" s="331" t="s">
        <v>1885</v>
      </c>
      <c r="E62" s="331"/>
      <c r="F62" s="331"/>
      <c r="G62" s="331"/>
      <c r="H62" s="331"/>
      <c r="I62" s="331"/>
      <c r="J62" s="331"/>
      <c r="K62" s="324"/>
    </row>
    <row r="63" spans="2:11" s="1" customFormat="1" ht="15" customHeight="1">
      <c r="B63" s="322"/>
      <c r="C63" s="328"/>
      <c r="D63" s="326" t="s">
        <v>1886</v>
      </c>
      <c r="E63" s="326"/>
      <c r="F63" s="326"/>
      <c r="G63" s="326"/>
      <c r="H63" s="326"/>
      <c r="I63" s="326"/>
      <c r="J63" s="326"/>
      <c r="K63" s="324"/>
    </row>
    <row r="64" spans="2:11" s="1" customFormat="1" ht="12.75" customHeight="1">
      <c r="B64" s="322"/>
      <c r="C64" s="328"/>
      <c r="D64" s="328"/>
      <c r="E64" s="332"/>
      <c r="F64" s="328"/>
      <c r="G64" s="328"/>
      <c r="H64" s="328"/>
      <c r="I64" s="328"/>
      <c r="J64" s="328"/>
      <c r="K64" s="324"/>
    </row>
    <row r="65" spans="2:11" s="1" customFormat="1" ht="15" customHeight="1">
      <c r="B65" s="322"/>
      <c r="C65" s="328"/>
      <c r="D65" s="326" t="s">
        <v>1887</v>
      </c>
      <c r="E65" s="326"/>
      <c r="F65" s="326"/>
      <c r="G65" s="326"/>
      <c r="H65" s="326"/>
      <c r="I65" s="326"/>
      <c r="J65" s="326"/>
      <c r="K65" s="324"/>
    </row>
    <row r="66" spans="2:11" s="1" customFormat="1" ht="15" customHeight="1">
      <c r="B66" s="322"/>
      <c r="C66" s="328"/>
      <c r="D66" s="331" t="s">
        <v>1888</v>
      </c>
      <c r="E66" s="331"/>
      <c r="F66" s="331"/>
      <c r="G66" s="331"/>
      <c r="H66" s="331"/>
      <c r="I66" s="331"/>
      <c r="J66" s="331"/>
      <c r="K66" s="324"/>
    </row>
    <row r="67" spans="2:11" s="1" customFormat="1" ht="15" customHeight="1">
      <c r="B67" s="322"/>
      <c r="C67" s="328"/>
      <c r="D67" s="326" t="s">
        <v>1889</v>
      </c>
      <c r="E67" s="326"/>
      <c r="F67" s="326"/>
      <c r="G67" s="326"/>
      <c r="H67" s="326"/>
      <c r="I67" s="326"/>
      <c r="J67" s="326"/>
      <c r="K67" s="324"/>
    </row>
    <row r="68" spans="2:11" s="1" customFormat="1" ht="15" customHeight="1">
      <c r="B68" s="322"/>
      <c r="C68" s="328"/>
      <c r="D68" s="326" t="s">
        <v>1890</v>
      </c>
      <c r="E68" s="326"/>
      <c r="F68" s="326"/>
      <c r="G68" s="326"/>
      <c r="H68" s="326"/>
      <c r="I68" s="326"/>
      <c r="J68" s="326"/>
      <c r="K68" s="324"/>
    </row>
    <row r="69" spans="2:11" s="1" customFormat="1" ht="15" customHeight="1">
      <c r="B69" s="322"/>
      <c r="C69" s="328"/>
      <c r="D69" s="326" t="s">
        <v>1891</v>
      </c>
      <c r="E69" s="326"/>
      <c r="F69" s="326"/>
      <c r="G69" s="326"/>
      <c r="H69" s="326"/>
      <c r="I69" s="326"/>
      <c r="J69" s="326"/>
      <c r="K69" s="324"/>
    </row>
    <row r="70" spans="2:11" s="1" customFormat="1" ht="15" customHeight="1">
      <c r="B70" s="322"/>
      <c r="C70" s="328"/>
      <c r="D70" s="326" t="s">
        <v>1892</v>
      </c>
      <c r="E70" s="326"/>
      <c r="F70" s="326"/>
      <c r="G70" s="326"/>
      <c r="H70" s="326"/>
      <c r="I70" s="326"/>
      <c r="J70" s="326"/>
      <c r="K70" s="324"/>
    </row>
    <row r="71" spans="2:11" s="1" customFormat="1" ht="12.75" customHeight="1">
      <c r="B71" s="333"/>
      <c r="C71" s="334"/>
      <c r="D71" s="334"/>
      <c r="E71" s="334"/>
      <c r="F71" s="334"/>
      <c r="G71" s="334"/>
      <c r="H71" s="334"/>
      <c r="I71" s="334"/>
      <c r="J71" s="334"/>
      <c r="K71" s="335"/>
    </row>
    <row r="72" spans="2:11" s="1" customFormat="1" ht="18.75" customHeight="1">
      <c r="B72" s="336"/>
      <c r="C72" s="336"/>
      <c r="D72" s="336"/>
      <c r="E72" s="336"/>
      <c r="F72" s="336"/>
      <c r="G72" s="336"/>
      <c r="H72" s="336"/>
      <c r="I72" s="336"/>
      <c r="J72" s="336"/>
      <c r="K72" s="337"/>
    </row>
    <row r="73" spans="2:11" s="1" customFormat="1" ht="18.75" customHeight="1">
      <c r="B73" s="337"/>
      <c r="C73" s="337"/>
      <c r="D73" s="337"/>
      <c r="E73" s="337"/>
      <c r="F73" s="337"/>
      <c r="G73" s="337"/>
      <c r="H73" s="337"/>
      <c r="I73" s="337"/>
      <c r="J73" s="337"/>
      <c r="K73" s="337"/>
    </row>
    <row r="74" spans="2:11" s="1" customFormat="1" ht="7.5" customHeight="1">
      <c r="B74" s="338"/>
      <c r="C74" s="339"/>
      <c r="D74" s="339"/>
      <c r="E74" s="339"/>
      <c r="F74" s="339"/>
      <c r="G74" s="339"/>
      <c r="H74" s="339"/>
      <c r="I74" s="339"/>
      <c r="J74" s="339"/>
      <c r="K74" s="340"/>
    </row>
    <row r="75" spans="2:11" s="1" customFormat="1" ht="45" customHeight="1">
      <c r="B75" s="341"/>
      <c r="C75" s="342" t="s">
        <v>1893</v>
      </c>
      <c r="D75" s="342"/>
      <c r="E75" s="342"/>
      <c r="F75" s="342"/>
      <c r="G75" s="342"/>
      <c r="H75" s="342"/>
      <c r="I75" s="342"/>
      <c r="J75" s="342"/>
      <c r="K75" s="343"/>
    </row>
    <row r="76" spans="2:11" s="1" customFormat="1" ht="17.25" customHeight="1">
      <c r="B76" s="341"/>
      <c r="C76" s="344" t="s">
        <v>1894</v>
      </c>
      <c r="D76" s="344"/>
      <c r="E76" s="344"/>
      <c r="F76" s="344" t="s">
        <v>1895</v>
      </c>
      <c r="G76" s="345"/>
      <c r="H76" s="344" t="s">
        <v>57</v>
      </c>
      <c r="I76" s="344" t="s">
        <v>60</v>
      </c>
      <c r="J76" s="344" t="s">
        <v>1896</v>
      </c>
      <c r="K76" s="343"/>
    </row>
    <row r="77" spans="2:11" s="1" customFormat="1" ht="17.25" customHeight="1">
      <c r="B77" s="341"/>
      <c r="C77" s="346" t="s">
        <v>1897</v>
      </c>
      <c r="D77" s="346"/>
      <c r="E77" s="346"/>
      <c r="F77" s="347" t="s">
        <v>1898</v>
      </c>
      <c r="G77" s="348"/>
      <c r="H77" s="346"/>
      <c r="I77" s="346"/>
      <c r="J77" s="346" t="s">
        <v>1899</v>
      </c>
      <c r="K77" s="343"/>
    </row>
    <row r="78" spans="2:11" s="1" customFormat="1" ht="5.25" customHeight="1">
      <c r="B78" s="341"/>
      <c r="C78" s="349"/>
      <c r="D78" s="349"/>
      <c r="E78" s="349"/>
      <c r="F78" s="349"/>
      <c r="G78" s="350"/>
      <c r="H78" s="349"/>
      <c r="I78" s="349"/>
      <c r="J78" s="349"/>
      <c r="K78" s="343"/>
    </row>
    <row r="79" spans="2:11" s="1" customFormat="1" ht="15" customHeight="1">
      <c r="B79" s="341"/>
      <c r="C79" s="329" t="s">
        <v>56</v>
      </c>
      <c r="D79" s="351"/>
      <c r="E79" s="351"/>
      <c r="F79" s="352" t="s">
        <v>1900</v>
      </c>
      <c r="G79" s="353"/>
      <c r="H79" s="329" t="s">
        <v>1901</v>
      </c>
      <c r="I79" s="329" t="s">
        <v>1902</v>
      </c>
      <c r="J79" s="329">
        <v>20</v>
      </c>
      <c r="K79" s="343"/>
    </row>
    <row r="80" spans="2:11" s="1" customFormat="1" ht="15" customHeight="1">
      <c r="B80" s="341"/>
      <c r="C80" s="329" t="s">
        <v>1903</v>
      </c>
      <c r="D80" s="329"/>
      <c r="E80" s="329"/>
      <c r="F80" s="352" t="s">
        <v>1900</v>
      </c>
      <c r="G80" s="353"/>
      <c r="H80" s="329" t="s">
        <v>1904</v>
      </c>
      <c r="I80" s="329" t="s">
        <v>1902</v>
      </c>
      <c r="J80" s="329">
        <v>120</v>
      </c>
      <c r="K80" s="343"/>
    </row>
    <row r="81" spans="2:11" s="1" customFormat="1" ht="15" customHeight="1">
      <c r="B81" s="354"/>
      <c r="C81" s="329" t="s">
        <v>1905</v>
      </c>
      <c r="D81" s="329"/>
      <c r="E81" s="329"/>
      <c r="F81" s="352" t="s">
        <v>1906</v>
      </c>
      <c r="G81" s="353"/>
      <c r="H81" s="329" t="s">
        <v>1907</v>
      </c>
      <c r="I81" s="329" t="s">
        <v>1902</v>
      </c>
      <c r="J81" s="329">
        <v>50</v>
      </c>
      <c r="K81" s="343"/>
    </row>
    <row r="82" spans="2:11" s="1" customFormat="1" ht="15" customHeight="1">
      <c r="B82" s="354"/>
      <c r="C82" s="329" t="s">
        <v>1908</v>
      </c>
      <c r="D82" s="329"/>
      <c r="E82" s="329"/>
      <c r="F82" s="352" t="s">
        <v>1900</v>
      </c>
      <c r="G82" s="353"/>
      <c r="H82" s="329" t="s">
        <v>1909</v>
      </c>
      <c r="I82" s="329" t="s">
        <v>1910</v>
      </c>
      <c r="J82" s="329"/>
      <c r="K82" s="343"/>
    </row>
    <row r="83" spans="2:11" s="1" customFormat="1" ht="15" customHeight="1">
      <c r="B83" s="354"/>
      <c r="C83" s="355" t="s">
        <v>1911</v>
      </c>
      <c r="D83" s="355"/>
      <c r="E83" s="355"/>
      <c r="F83" s="356" t="s">
        <v>1906</v>
      </c>
      <c r="G83" s="355"/>
      <c r="H83" s="355" t="s">
        <v>1912</v>
      </c>
      <c r="I83" s="355" t="s">
        <v>1902</v>
      </c>
      <c r="J83" s="355">
        <v>15</v>
      </c>
      <c r="K83" s="343"/>
    </row>
    <row r="84" spans="2:11" s="1" customFormat="1" ht="15" customHeight="1">
      <c r="B84" s="354"/>
      <c r="C84" s="355" t="s">
        <v>1913</v>
      </c>
      <c r="D84" s="355"/>
      <c r="E84" s="355"/>
      <c r="F84" s="356" t="s">
        <v>1906</v>
      </c>
      <c r="G84" s="355"/>
      <c r="H84" s="355" t="s">
        <v>1914</v>
      </c>
      <c r="I84" s="355" t="s">
        <v>1902</v>
      </c>
      <c r="J84" s="355">
        <v>15</v>
      </c>
      <c r="K84" s="343"/>
    </row>
    <row r="85" spans="2:11" s="1" customFormat="1" ht="15" customHeight="1">
      <c r="B85" s="354"/>
      <c r="C85" s="355" t="s">
        <v>1915</v>
      </c>
      <c r="D85" s="355"/>
      <c r="E85" s="355"/>
      <c r="F85" s="356" t="s">
        <v>1906</v>
      </c>
      <c r="G85" s="355"/>
      <c r="H85" s="355" t="s">
        <v>1916</v>
      </c>
      <c r="I85" s="355" t="s">
        <v>1902</v>
      </c>
      <c r="J85" s="355">
        <v>20</v>
      </c>
      <c r="K85" s="343"/>
    </row>
    <row r="86" spans="2:11" s="1" customFormat="1" ht="15" customHeight="1">
      <c r="B86" s="354"/>
      <c r="C86" s="355" t="s">
        <v>1917</v>
      </c>
      <c r="D86" s="355"/>
      <c r="E86" s="355"/>
      <c r="F86" s="356" t="s">
        <v>1906</v>
      </c>
      <c r="G86" s="355"/>
      <c r="H86" s="355" t="s">
        <v>1918</v>
      </c>
      <c r="I86" s="355" t="s">
        <v>1902</v>
      </c>
      <c r="J86" s="355">
        <v>20</v>
      </c>
      <c r="K86" s="343"/>
    </row>
    <row r="87" spans="2:11" s="1" customFormat="1" ht="15" customHeight="1">
      <c r="B87" s="354"/>
      <c r="C87" s="329" t="s">
        <v>1919</v>
      </c>
      <c r="D87" s="329"/>
      <c r="E87" s="329"/>
      <c r="F87" s="352" t="s">
        <v>1906</v>
      </c>
      <c r="G87" s="353"/>
      <c r="H87" s="329" t="s">
        <v>1920</v>
      </c>
      <c r="I87" s="329" t="s">
        <v>1902</v>
      </c>
      <c r="J87" s="329">
        <v>50</v>
      </c>
      <c r="K87" s="343"/>
    </row>
    <row r="88" spans="2:11" s="1" customFormat="1" ht="15" customHeight="1">
      <c r="B88" s="354"/>
      <c r="C88" s="329" t="s">
        <v>1921</v>
      </c>
      <c r="D88" s="329"/>
      <c r="E88" s="329"/>
      <c r="F88" s="352" t="s">
        <v>1906</v>
      </c>
      <c r="G88" s="353"/>
      <c r="H88" s="329" t="s">
        <v>1922</v>
      </c>
      <c r="I88" s="329" t="s">
        <v>1902</v>
      </c>
      <c r="J88" s="329">
        <v>20</v>
      </c>
      <c r="K88" s="343"/>
    </row>
    <row r="89" spans="2:11" s="1" customFormat="1" ht="15" customHeight="1">
      <c r="B89" s="354"/>
      <c r="C89" s="329" t="s">
        <v>1923</v>
      </c>
      <c r="D89" s="329"/>
      <c r="E89" s="329"/>
      <c r="F89" s="352" t="s">
        <v>1906</v>
      </c>
      <c r="G89" s="353"/>
      <c r="H89" s="329" t="s">
        <v>1924</v>
      </c>
      <c r="I89" s="329" t="s">
        <v>1902</v>
      </c>
      <c r="J89" s="329">
        <v>20</v>
      </c>
      <c r="K89" s="343"/>
    </row>
    <row r="90" spans="2:11" s="1" customFormat="1" ht="15" customHeight="1">
      <c r="B90" s="354"/>
      <c r="C90" s="329" t="s">
        <v>1925</v>
      </c>
      <c r="D90" s="329"/>
      <c r="E90" s="329"/>
      <c r="F90" s="352" t="s">
        <v>1906</v>
      </c>
      <c r="G90" s="353"/>
      <c r="H90" s="329" t="s">
        <v>1926</v>
      </c>
      <c r="I90" s="329" t="s">
        <v>1902</v>
      </c>
      <c r="J90" s="329">
        <v>50</v>
      </c>
      <c r="K90" s="343"/>
    </row>
    <row r="91" spans="2:11" s="1" customFormat="1" ht="15" customHeight="1">
      <c r="B91" s="354"/>
      <c r="C91" s="329" t="s">
        <v>1927</v>
      </c>
      <c r="D91" s="329"/>
      <c r="E91" s="329"/>
      <c r="F91" s="352" t="s">
        <v>1906</v>
      </c>
      <c r="G91" s="353"/>
      <c r="H91" s="329" t="s">
        <v>1927</v>
      </c>
      <c r="I91" s="329" t="s">
        <v>1902</v>
      </c>
      <c r="J91" s="329">
        <v>50</v>
      </c>
      <c r="K91" s="343"/>
    </row>
    <row r="92" spans="2:11" s="1" customFormat="1" ht="15" customHeight="1">
      <c r="B92" s="354"/>
      <c r="C92" s="329" t="s">
        <v>1928</v>
      </c>
      <c r="D92" s="329"/>
      <c r="E92" s="329"/>
      <c r="F92" s="352" t="s">
        <v>1906</v>
      </c>
      <c r="G92" s="353"/>
      <c r="H92" s="329" t="s">
        <v>1929</v>
      </c>
      <c r="I92" s="329" t="s">
        <v>1902</v>
      </c>
      <c r="J92" s="329">
        <v>255</v>
      </c>
      <c r="K92" s="343"/>
    </row>
    <row r="93" spans="2:11" s="1" customFormat="1" ht="15" customHeight="1">
      <c r="B93" s="354"/>
      <c r="C93" s="329" t="s">
        <v>1930</v>
      </c>
      <c r="D93" s="329"/>
      <c r="E93" s="329"/>
      <c r="F93" s="352" t="s">
        <v>1900</v>
      </c>
      <c r="G93" s="353"/>
      <c r="H93" s="329" t="s">
        <v>1931</v>
      </c>
      <c r="I93" s="329" t="s">
        <v>1932</v>
      </c>
      <c r="J93" s="329"/>
      <c r="K93" s="343"/>
    </row>
    <row r="94" spans="2:11" s="1" customFormat="1" ht="15" customHeight="1">
      <c r="B94" s="354"/>
      <c r="C94" s="329" t="s">
        <v>1933</v>
      </c>
      <c r="D94" s="329"/>
      <c r="E94" s="329"/>
      <c r="F94" s="352" t="s">
        <v>1900</v>
      </c>
      <c r="G94" s="353"/>
      <c r="H94" s="329" t="s">
        <v>1934</v>
      </c>
      <c r="I94" s="329" t="s">
        <v>1935</v>
      </c>
      <c r="J94" s="329"/>
      <c r="K94" s="343"/>
    </row>
    <row r="95" spans="2:11" s="1" customFormat="1" ht="15" customHeight="1">
      <c r="B95" s="354"/>
      <c r="C95" s="329" t="s">
        <v>1936</v>
      </c>
      <c r="D95" s="329"/>
      <c r="E95" s="329"/>
      <c r="F95" s="352" t="s">
        <v>1900</v>
      </c>
      <c r="G95" s="353"/>
      <c r="H95" s="329" t="s">
        <v>1936</v>
      </c>
      <c r="I95" s="329" t="s">
        <v>1935</v>
      </c>
      <c r="J95" s="329"/>
      <c r="K95" s="343"/>
    </row>
    <row r="96" spans="2:11" s="1" customFormat="1" ht="15" customHeight="1">
      <c r="B96" s="354"/>
      <c r="C96" s="329" t="s">
        <v>41</v>
      </c>
      <c r="D96" s="329"/>
      <c r="E96" s="329"/>
      <c r="F96" s="352" t="s">
        <v>1900</v>
      </c>
      <c r="G96" s="353"/>
      <c r="H96" s="329" t="s">
        <v>1937</v>
      </c>
      <c r="I96" s="329" t="s">
        <v>1935</v>
      </c>
      <c r="J96" s="329"/>
      <c r="K96" s="343"/>
    </row>
    <row r="97" spans="2:11" s="1" customFormat="1" ht="15" customHeight="1">
      <c r="B97" s="354"/>
      <c r="C97" s="329" t="s">
        <v>51</v>
      </c>
      <c r="D97" s="329"/>
      <c r="E97" s="329"/>
      <c r="F97" s="352" t="s">
        <v>1900</v>
      </c>
      <c r="G97" s="353"/>
      <c r="H97" s="329" t="s">
        <v>1938</v>
      </c>
      <c r="I97" s="329" t="s">
        <v>1935</v>
      </c>
      <c r="J97" s="329"/>
      <c r="K97" s="343"/>
    </row>
    <row r="98" spans="2:11" s="1" customFormat="1" ht="15" customHeight="1">
      <c r="B98" s="357"/>
      <c r="C98" s="358"/>
      <c r="D98" s="358"/>
      <c r="E98" s="358"/>
      <c r="F98" s="358"/>
      <c r="G98" s="358"/>
      <c r="H98" s="358"/>
      <c r="I98" s="358"/>
      <c r="J98" s="358"/>
      <c r="K98" s="359"/>
    </row>
    <row r="99" spans="2:11" s="1" customFormat="1" ht="18.75" customHeight="1">
      <c r="B99" s="360"/>
      <c r="C99" s="361"/>
      <c r="D99" s="361"/>
      <c r="E99" s="361"/>
      <c r="F99" s="361"/>
      <c r="G99" s="361"/>
      <c r="H99" s="361"/>
      <c r="I99" s="361"/>
      <c r="J99" s="361"/>
      <c r="K99" s="360"/>
    </row>
    <row r="100" spans="2:11" s="1" customFormat="1" ht="18.75" customHeight="1">
      <c r="B100" s="337"/>
      <c r="C100" s="337"/>
      <c r="D100" s="337"/>
      <c r="E100" s="337"/>
      <c r="F100" s="337"/>
      <c r="G100" s="337"/>
      <c r="H100" s="337"/>
      <c r="I100" s="337"/>
      <c r="J100" s="337"/>
      <c r="K100" s="337"/>
    </row>
    <row r="101" spans="2:11" s="1" customFormat="1" ht="7.5" customHeight="1">
      <c r="B101" s="338"/>
      <c r="C101" s="339"/>
      <c r="D101" s="339"/>
      <c r="E101" s="339"/>
      <c r="F101" s="339"/>
      <c r="G101" s="339"/>
      <c r="H101" s="339"/>
      <c r="I101" s="339"/>
      <c r="J101" s="339"/>
      <c r="K101" s="340"/>
    </row>
    <row r="102" spans="2:11" s="1" customFormat="1" ht="45" customHeight="1">
      <c r="B102" s="341"/>
      <c r="C102" s="342" t="s">
        <v>1939</v>
      </c>
      <c r="D102" s="342"/>
      <c r="E102" s="342"/>
      <c r="F102" s="342"/>
      <c r="G102" s="342"/>
      <c r="H102" s="342"/>
      <c r="I102" s="342"/>
      <c r="J102" s="342"/>
      <c r="K102" s="343"/>
    </row>
    <row r="103" spans="2:11" s="1" customFormat="1" ht="17.25" customHeight="1">
      <c r="B103" s="341"/>
      <c r="C103" s="344" t="s">
        <v>1894</v>
      </c>
      <c r="D103" s="344"/>
      <c r="E103" s="344"/>
      <c r="F103" s="344" t="s">
        <v>1895</v>
      </c>
      <c r="G103" s="345"/>
      <c r="H103" s="344" t="s">
        <v>57</v>
      </c>
      <c r="I103" s="344" t="s">
        <v>60</v>
      </c>
      <c r="J103" s="344" t="s">
        <v>1896</v>
      </c>
      <c r="K103" s="343"/>
    </row>
    <row r="104" spans="2:11" s="1" customFormat="1" ht="17.25" customHeight="1">
      <c r="B104" s="341"/>
      <c r="C104" s="346" t="s">
        <v>1897</v>
      </c>
      <c r="D104" s="346"/>
      <c r="E104" s="346"/>
      <c r="F104" s="347" t="s">
        <v>1898</v>
      </c>
      <c r="G104" s="348"/>
      <c r="H104" s="346"/>
      <c r="I104" s="346"/>
      <c r="J104" s="346" t="s">
        <v>1899</v>
      </c>
      <c r="K104" s="343"/>
    </row>
    <row r="105" spans="2:11" s="1" customFormat="1" ht="5.25" customHeight="1">
      <c r="B105" s="341"/>
      <c r="C105" s="344"/>
      <c r="D105" s="344"/>
      <c r="E105" s="344"/>
      <c r="F105" s="344"/>
      <c r="G105" s="362"/>
      <c r="H105" s="344"/>
      <c r="I105" s="344"/>
      <c r="J105" s="344"/>
      <c r="K105" s="343"/>
    </row>
    <row r="106" spans="2:11" s="1" customFormat="1" ht="15" customHeight="1">
      <c r="B106" s="341"/>
      <c r="C106" s="329" t="s">
        <v>56</v>
      </c>
      <c r="D106" s="351"/>
      <c r="E106" s="351"/>
      <c r="F106" s="352" t="s">
        <v>1900</v>
      </c>
      <c r="G106" s="329"/>
      <c r="H106" s="329" t="s">
        <v>1940</v>
      </c>
      <c r="I106" s="329" t="s">
        <v>1902</v>
      </c>
      <c r="J106" s="329">
        <v>20</v>
      </c>
      <c r="K106" s="343"/>
    </row>
    <row r="107" spans="2:11" s="1" customFormat="1" ht="15" customHeight="1">
      <c r="B107" s="341"/>
      <c r="C107" s="329" t="s">
        <v>1903</v>
      </c>
      <c r="D107" s="329"/>
      <c r="E107" s="329"/>
      <c r="F107" s="352" t="s">
        <v>1900</v>
      </c>
      <c r="G107" s="329"/>
      <c r="H107" s="329" t="s">
        <v>1940</v>
      </c>
      <c r="I107" s="329" t="s">
        <v>1902</v>
      </c>
      <c r="J107" s="329">
        <v>120</v>
      </c>
      <c r="K107" s="343"/>
    </row>
    <row r="108" spans="2:11" s="1" customFormat="1" ht="15" customHeight="1">
      <c r="B108" s="354"/>
      <c r="C108" s="329" t="s">
        <v>1905</v>
      </c>
      <c r="D108" s="329"/>
      <c r="E108" s="329"/>
      <c r="F108" s="352" t="s">
        <v>1906</v>
      </c>
      <c r="G108" s="329"/>
      <c r="H108" s="329" t="s">
        <v>1940</v>
      </c>
      <c r="I108" s="329" t="s">
        <v>1902</v>
      </c>
      <c r="J108" s="329">
        <v>50</v>
      </c>
      <c r="K108" s="343"/>
    </row>
    <row r="109" spans="2:11" s="1" customFormat="1" ht="15" customHeight="1">
      <c r="B109" s="354"/>
      <c r="C109" s="329" t="s">
        <v>1908</v>
      </c>
      <c r="D109" s="329"/>
      <c r="E109" s="329"/>
      <c r="F109" s="352" t="s">
        <v>1900</v>
      </c>
      <c r="G109" s="329"/>
      <c r="H109" s="329" t="s">
        <v>1940</v>
      </c>
      <c r="I109" s="329" t="s">
        <v>1910</v>
      </c>
      <c r="J109" s="329"/>
      <c r="K109" s="343"/>
    </row>
    <row r="110" spans="2:11" s="1" customFormat="1" ht="15" customHeight="1">
      <c r="B110" s="354"/>
      <c r="C110" s="329" t="s">
        <v>1919</v>
      </c>
      <c r="D110" s="329"/>
      <c r="E110" s="329"/>
      <c r="F110" s="352" t="s">
        <v>1906</v>
      </c>
      <c r="G110" s="329"/>
      <c r="H110" s="329" t="s">
        <v>1940</v>
      </c>
      <c r="I110" s="329" t="s">
        <v>1902</v>
      </c>
      <c r="J110" s="329">
        <v>50</v>
      </c>
      <c r="K110" s="343"/>
    </row>
    <row r="111" spans="2:11" s="1" customFormat="1" ht="15" customHeight="1">
      <c r="B111" s="354"/>
      <c r="C111" s="329" t="s">
        <v>1927</v>
      </c>
      <c r="D111" s="329"/>
      <c r="E111" s="329"/>
      <c r="F111" s="352" t="s">
        <v>1906</v>
      </c>
      <c r="G111" s="329"/>
      <c r="H111" s="329" t="s">
        <v>1940</v>
      </c>
      <c r="I111" s="329" t="s">
        <v>1902</v>
      </c>
      <c r="J111" s="329">
        <v>50</v>
      </c>
      <c r="K111" s="343"/>
    </row>
    <row r="112" spans="2:11" s="1" customFormat="1" ht="15" customHeight="1">
      <c r="B112" s="354"/>
      <c r="C112" s="329" t="s">
        <v>1925</v>
      </c>
      <c r="D112" s="329"/>
      <c r="E112" s="329"/>
      <c r="F112" s="352" t="s">
        <v>1906</v>
      </c>
      <c r="G112" s="329"/>
      <c r="H112" s="329" t="s">
        <v>1940</v>
      </c>
      <c r="I112" s="329" t="s">
        <v>1902</v>
      </c>
      <c r="J112" s="329">
        <v>50</v>
      </c>
      <c r="K112" s="343"/>
    </row>
    <row r="113" spans="2:11" s="1" customFormat="1" ht="15" customHeight="1">
      <c r="B113" s="354"/>
      <c r="C113" s="329" t="s">
        <v>56</v>
      </c>
      <c r="D113" s="329"/>
      <c r="E113" s="329"/>
      <c r="F113" s="352" t="s">
        <v>1900</v>
      </c>
      <c r="G113" s="329"/>
      <c r="H113" s="329" t="s">
        <v>1941</v>
      </c>
      <c r="I113" s="329" t="s">
        <v>1902</v>
      </c>
      <c r="J113" s="329">
        <v>20</v>
      </c>
      <c r="K113" s="343"/>
    </row>
    <row r="114" spans="2:11" s="1" customFormat="1" ht="15" customHeight="1">
      <c r="B114" s="354"/>
      <c r="C114" s="329" t="s">
        <v>1942</v>
      </c>
      <c r="D114" s="329"/>
      <c r="E114" s="329"/>
      <c r="F114" s="352" t="s">
        <v>1900</v>
      </c>
      <c r="G114" s="329"/>
      <c r="H114" s="329" t="s">
        <v>1943</v>
      </c>
      <c r="I114" s="329" t="s">
        <v>1902</v>
      </c>
      <c r="J114" s="329">
        <v>120</v>
      </c>
      <c r="K114" s="343"/>
    </row>
    <row r="115" spans="2:11" s="1" customFormat="1" ht="15" customHeight="1">
      <c r="B115" s="354"/>
      <c r="C115" s="329" t="s">
        <v>41</v>
      </c>
      <c r="D115" s="329"/>
      <c r="E115" s="329"/>
      <c r="F115" s="352" t="s">
        <v>1900</v>
      </c>
      <c r="G115" s="329"/>
      <c r="H115" s="329" t="s">
        <v>1944</v>
      </c>
      <c r="I115" s="329" t="s">
        <v>1935</v>
      </c>
      <c r="J115" s="329"/>
      <c r="K115" s="343"/>
    </row>
    <row r="116" spans="2:11" s="1" customFormat="1" ht="15" customHeight="1">
      <c r="B116" s="354"/>
      <c r="C116" s="329" t="s">
        <v>51</v>
      </c>
      <c r="D116" s="329"/>
      <c r="E116" s="329"/>
      <c r="F116" s="352" t="s">
        <v>1900</v>
      </c>
      <c r="G116" s="329"/>
      <c r="H116" s="329" t="s">
        <v>1945</v>
      </c>
      <c r="I116" s="329" t="s">
        <v>1935</v>
      </c>
      <c r="J116" s="329"/>
      <c r="K116" s="343"/>
    </row>
    <row r="117" spans="2:11" s="1" customFormat="1" ht="15" customHeight="1">
      <c r="B117" s="354"/>
      <c r="C117" s="329" t="s">
        <v>60</v>
      </c>
      <c r="D117" s="329"/>
      <c r="E117" s="329"/>
      <c r="F117" s="352" t="s">
        <v>1900</v>
      </c>
      <c r="G117" s="329"/>
      <c r="H117" s="329" t="s">
        <v>1946</v>
      </c>
      <c r="I117" s="329" t="s">
        <v>1947</v>
      </c>
      <c r="J117" s="329"/>
      <c r="K117" s="343"/>
    </row>
    <row r="118" spans="2:11" s="1" customFormat="1" ht="15" customHeight="1">
      <c r="B118" s="357"/>
      <c r="C118" s="363"/>
      <c r="D118" s="363"/>
      <c r="E118" s="363"/>
      <c r="F118" s="363"/>
      <c r="G118" s="363"/>
      <c r="H118" s="363"/>
      <c r="I118" s="363"/>
      <c r="J118" s="363"/>
      <c r="K118" s="359"/>
    </row>
    <row r="119" spans="2:11" s="1" customFormat="1" ht="18.75" customHeight="1">
      <c r="B119" s="364"/>
      <c r="C119" s="365"/>
      <c r="D119" s="365"/>
      <c r="E119" s="365"/>
      <c r="F119" s="366"/>
      <c r="G119" s="365"/>
      <c r="H119" s="365"/>
      <c r="I119" s="365"/>
      <c r="J119" s="365"/>
      <c r="K119" s="364"/>
    </row>
    <row r="120" spans="2:11" s="1" customFormat="1" ht="18.75" customHeight="1">
      <c r="B120" s="337"/>
      <c r="C120" s="337"/>
      <c r="D120" s="337"/>
      <c r="E120" s="337"/>
      <c r="F120" s="337"/>
      <c r="G120" s="337"/>
      <c r="H120" s="337"/>
      <c r="I120" s="337"/>
      <c r="J120" s="337"/>
      <c r="K120" s="337"/>
    </row>
    <row r="121" spans="2:11" s="1" customFormat="1" ht="7.5" customHeight="1">
      <c r="B121" s="367"/>
      <c r="C121" s="368"/>
      <c r="D121" s="368"/>
      <c r="E121" s="368"/>
      <c r="F121" s="368"/>
      <c r="G121" s="368"/>
      <c r="H121" s="368"/>
      <c r="I121" s="368"/>
      <c r="J121" s="368"/>
      <c r="K121" s="369"/>
    </row>
    <row r="122" spans="2:11" s="1" customFormat="1" ht="45" customHeight="1">
      <c r="B122" s="370"/>
      <c r="C122" s="320" t="s">
        <v>1948</v>
      </c>
      <c r="D122" s="320"/>
      <c r="E122" s="320"/>
      <c r="F122" s="320"/>
      <c r="G122" s="320"/>
      <c r="H122" s="320"/>
      <c r="I122" s="320"/>
      <c r="J122" s="320"/>
      <c r="K122" s="371"/>
    </row>
    <row r="123" spans="2:11" s="1" customFormat="1" ht="17.25" customHeight="1">
      <c r="B123" s="372"/>
      <c r="C123" s="344" t="s">
        <v>1894</v>
      </c>
      <c r="D123" s="344"/>
      <c r="E123" s="344"/>
      <c r="F123" s="344" t="s">
        <v>1895</v>
      </c>
      <c r="G123" s="345"/>
      <c r="H123" s="344" t="s">
        <v>57</v>
      </c>
      <c r="I123" s="344" t="s">
        <v>60</v>
      </c>
      <c r="J123" s="344" t="s">
        <v>1896</v>
      </c>
      <c r="K123" s="373"/>
    </row>
    <row r="124" spans="2:11" s="1" customFormat="1" ht="17.25" customHeight="1">
      <c r="B124" s="372"/>
      <c r="C124" s="346" t="s">
        <v>1897</v>
      </c>
      <c r="D124" s="346"/>
      <c r="E124" s="346"/>
      <c r="F124" s="347" t="s">
        <v>1898</v>
      </c>
      <c r="G124" s="348"/>
      <c r="H124" s="346"/>
      <c r="I124" s="346"/>
      <c r="J124" s="346" t="s">
        <v>1899</v>
      </c>
      <c r="K124" s="373"/>
    </row>
    <row r="125" spans="2:11" s="1" customFormat="1" ht="5.25" customHeight="1">
      <c r="B125" s="374"/>
      <c r="C125" s="349"/>
      <c r="D125" s="349"/>
      <c r="E125" s="349"/>
      <c r="F125" s="349"/>
      <c r="G125" s="375"/>
      <c r="H125" s="349"/>
      <c r="I125" s="349"/>
      <c r="J125" s="349"/>
      <c r="K125" s="376"/>
    </row>
    <row r="126" spans="2:11" s="1" customFormat="1" ht="15" customHeight="1">
      <c r="B126" s="374"/>
      <c r="C126" s="329" t="s">
        <v>1903</v>
      </c>
      <c r="D126" s="351"/>
      <c r="E126" s="351"/>
      <c r="F126" s="352" t="s">
        <v>1900</v>
      </c>
      <c r="G126" s="329"/>
      <c r="H126" s="329" t="s">
        <v>1940</v>
      </c>
      <c r="I126" s="329" t="s">
        <v>1902</v>
      </c>
      <c r="J126" s="329">
        <v>120</v>
      </c>
      <c r="K126" s="377"/>
    </row>
    <row r="127" spans="2:11" s="1" customFormat="1" ht="15" customHeight="1">
      <c r="B127" s="374"/>
      <c r="C127" s="329" t="s">
        <v>1949</v>
      </c>
      <c r="D127" s="329"/>
      <c r="E127" s="329"/>
      <c r="F127" s="352" t="s">
        <v>1900</v>
      </c>
      <c r="G127" s="329"/>
      <c r="H127" s="329" t="s">
        <v>1950</v>
      </c>
      <c r="I127" s="329" t="s">
        <v>1902</v>
      </c>
      <c r="J127" s="329" t="s">
        <v>1951</v>
      </c>
      <c r="K127" s="377"/>
    </row>
    <row r="128" spans="2:11" s="1" customFormat="1" ht="15" customHeight="1">
      <c r="B128" s="374"/>
      <c r="C128" s="329" t="s">
        <v>88</v>
      </c>
      <c r="D128" s="329"/>
      <c r="E128" s="329"/>
      <c r="F128" s="352" t="s">
        <v>1900</v>
      </c>
      <c r="G128" s="329"/>
      <c r="H128" s="329" t="s">
        <v>1952</v>
      </c>
      <c r="I128" s="329" t="s">
        <v>1902</v>
      </c>
      <c r="J128" s="329" t="s">
        <v>1951</v>
      </c>
      <c r="K128" s="377"/>
    </row>
    <row r="129" spans="2:11" s="1" customFormat="1" ht="15" customHeight="1">
      <c r="B129" s="374"/>
      <c r="C129" s="329" t="s">
        <v>1911</v>
      </c>
      <c r="D129" s="329"/>
      <c r="E129" s="329"/>
      <c r="F129" s="352" t="s">
        <v>1906</v>
      </c>
      <c r="G129" s="329"/>
      <c r="H129" s="329" t="s">
        <v>1912</v>
      </c>
      <c r="I129" s="329" t="s">
        <v>1902</v>
      </c>
      <c r="J129" s="329">
        <v>15</v>
      </c>
      <c r="K129" s="377"/>
    </row>
    <row r="130" spans="2:11" s="1" customFormat="1" ht="15" customHeight="1">
      <c r="B130" s="374"/>
      <c r="C130" s="355" t="s">
        <v>1913</v>
      </c>
      <c r="D130" s="355"/>
      <c r="E130" s="355"/>
      <c r="F130" s="356" t="s">
        <v>1906</v>
      </c>
      <c r="G130" s="355"/>
      <c r="H130" s="355" t="s">
        <v>1914</v>
      </c>
      <c r="I130" s="355" t="s">
        <v>1902</v>
      </c>
      <c r="J130" s="355">
        <v>15</v>
      </c>
      <c r="K130" s="377"/>
    </row>
    <row r="131" spans="2:11" s="1" customFormat="1" ht="15" customHeight="1">
      <c r="B131" s="374"/>
      <c r="C131" s="355" t="s">
        <v>1915</v>
      </c>
      <c r="D131" s="355"/>
      <c r="E131" s="355"/>
      <c r="F131" s="356" t="s">
        <v>1906</v>
      </c>
      <c r="G131" s="355"/>
      <c r="H131" s="355" t="s">
        <v>1916</v>
      </c>
      <c r="I131" s="355" t="s">
        <v>1902</v>
      </c>
      <c r="J131" s="355">
        <v>20</v>
      </c>
      <c r="K131" s="377"/>
    </row>
    <row r="132" spans="2:11" s="1" customFormat="1" ht="15" customHeight="1">
      <c r="B132" s="374"/>
      <c r="C132" s="355" t="s">
        <v>1917</v>
      </c>
      <c r="D132" s="355"/>
      <c r="E132" s="355"/>
      <c r="F132" s="356" t="s">
        <v>1906</v>
      </c>
      <c r="G132" s="355"/>
      <c r="H132" s="355" t="s">
        <v>1918</v>
      </c>
      <c r="I132" s="355" t="s">
        <v>1902</v>
      </c>
      <c r="J132" s="355">
        <v>20</v>
      </c>
      <c r="K132" s="377"/>
    </row>
    <row r="133" spans="2:11" s="1" customFormat="1" ht="15" customHeight="1">
      <c r="B133" s="374"/>
      <c r="C133" s="329" t="s">
        <v>1905</v>
      </c>
      <c r="D133" s="329"/>
      <c r="E133" s="329"/>
      <c r="F133" s="352" t="s">
        <v>1906</v>
      </c>
      <c r="G133" s="329"/>
      <c r="H133" s="329" t="s">
        <v>1940</v>
      </c>
      <c r="I133" s="329" t="s">
        <v>1902</v>
      </c>
      <c r="J133" s="329">
        <v>50</v>
      </c>
      <c r="K133" s="377"/>
    </row>
    <row r="134" spans="2:11" s="1" customFormat="1" ht="15" customHeight="1">
      <c r="B134" s="374"/>
      <c r="C134" s="329" t="s">
        <v>1919</v>
      </c>
      <c r="D134" s="329"/>
      <c r="E134" s="329"/>
      <c r="F134" s="352" t="s">
        <v>1906</v>
      </c>
      <c r="G134" s="329"/>
      <c r="H134" s="329" t="s">
        <v>1940</v>
      </c>
      <c r="I134" s="329" t="s">
        <v>1902</v>
      </c>
      <c r="J134" s="329">
        <v>50</v>
      </c>
      <c r="K134" s="377"/>
    </row>
    <row r="135" spans="2:11" s="1" customFormat="1" ht="15" customHeight="1">
      <c r="B135" s="374"/>
      <c r="C135" s="329" t="s">
        <v>1925</v>
      </c>
      <c r="D135" s="329"/>
      <c r="E135" s="329"/>
      <c r="F135" s="352" t="s">
        <v>1906</v>
      </c>
      <c r="G135" s="329"/>
      <c r="H135" s="329" t="s">
        <v>1940</v>
      </c>
      <c r="I135" s="329" t="s">
        <v>1902</v>
      </c>
      <c r="J135" s="329">
        <v>50</v>
      </c>
      <c r="K135" s="377"/>
    </row>
    <row r="136" spans="2:11" s="1" customFormat="1" ht="15" customHeight="1">
      <c r="B136" s="374"/>
      <c r="C136" s="329" t="s">
        <v>1927</v>
      </c>
      <c r="D136" s="329"/>
      <c r="E136" s="329"/>
      <c r="F136" s="352" t="s">
        <v>1906</v>
      </c>
      <c r="G136" s="329"/>
      <c r="H136" s="329" t="s">
        <v>1940</v>
      </c>
      <c r="I136" s="329" t="s">
        <v>1902</v>
      </c>
      <c r="J136" s="329">
        <v>50</v>
      </c>
      <c r="K136" s="377"/>
    </row>
    <row r="137" spans="2:11" s="1" customFormat="1" ht="15" customHeight="1">
      <c r="B137" s="374"/>
      <c r="C137" s="329" t="s">
        <v>1928</v>
      </c>
      <c r="D137" s="329"/>
      <c r="E137" s="329"/>
      <c r="F137" s="352" t="s">
        <v>1906</v>
      </c>
      <c r="G137" s="329"/>
      <c r="H137" s="329" t="s">
        <v>1953</v>
      </c>
      <c r="I137" s="329" t="s">
        <v>1902</v>
      </c>
      <c r="J137" s="329">
        <v>255</v>
      </c>
      <c r="K137" s="377"/>
    </row>
    <row r="138" spans="2:11" s="1" customFormat="1" ht="15" customHeight="1">
      <c r="B138" s="374"/>
      <c r="C138" s="329" t="s">
        <v>1930</v>
      </c>
      <c r="D138" s="329"/>
      <c r="E138" s="329"/>
      <c r="F138" s="352" t="s">
        <v>1900</v>
      </c>
      <c r="G138" s="329"/>
      <c r="H138" s="329" t="s">
        <v>1954</v>
      </c>
      <c r="I138" s="329" t="s">
        <v>1932</v>
      </c>
      <c r="J138" s="329"/>
      <c r="K138" s="377"/>
    </row>
    <row r="139" spans="2:11" s="1" customFormat="1" ht="15" customHeight="1">
      <c r="B139" s="374"/>
      <c r="C139" s="329" t="s">
        <v>1933</v>
      </c>
      <c r="D139" s="329"/>
      <c r="E139" s="329"/>
      <c r="F139" s="352" t="s">
        <v>1900</v>
      </c>
      <c r="G139" s="329"/>
      <c r="H139" s="329" t="s">
        <v>1955</v>
      </c>
      <c r="I139" s="329" t="s">
        <v>1935</v>
      </c>
      <c r="J139" s="329"/>
      <c r="K139" s="377"/>
    </row>
    <row r="140" spans="2:11" s="1" customFormat="1" ht="15" customHeight="1">
      <c r="B140" s="374"/>
      <c r="C140" s="329" t="s">
        <v>1936</v>
      </c>
      <c r="D140" s="329"/>
      <c r="E140" s="329"/>
      <c r="F140" s="352" t="s">
        <v>1900</v>
      </c>
      <c r="G140" s="329"/>
      <c r="H140" s="329" t="s">
        <v>1936</v>
      </c>
      <c r="I140" s="329" t="s">
        <v>1935</v>
      </c>
      <c r="J140" s="329"/>
      <c r="K140" s="377"/>
    </row>
    <row r="141" spans="2:11" s="1" customFormat="1" ht="15" customHeight="1">
      <c r="B141" s="374"/>
      <c r="C141" s="329" t="s">
        <v>41</v>
      </c>
      <c r="D141" s="329"/>
      <c r="E141" s="329"/>
      <c r="F141" s="352" t="s">
        <v>1900</v>
      </c>
      <c r="G141" s="329"/>
      <c r="H141" s="329" t="s">
        <v>1956</v>
      </c>
      <c r="I141" s="329" t="s">
        <v>1935</v>
      </c>
      <c r="J141" s="329"/>
      <c r="K141" s="377"/>
    </row>
    <row r="142" spans="2:11" s="1" customFormat="1" ht="15" customHeight="1">
      <c r="B142" s="374"/>
      <c r="C142" s="329" t="s">
        <v>1957</v>
      </c>
      <c r="D142" s="329"/>
      <c r="E142" s="329"/>
      <c r="F142" s="352" t="s">
        <v>1900</v>
      </c>
      <c r="G142" s="329"/>
      <c r="H142" s="329" t="s">
        <v>1958</v>
      </c>
      <c r="I142" s="329" t="s">
        <v>1935</v>
      </c>
      <c r="J142" s="329"/>
      <c r="K142" s="377"/>
    </row>
    <row r="143" spans="2:11" s="1" customFormat="1" ht="15" customHeight="1">
      <c r="B143" s="378"/>
      <c r="C143" s="379"/>
      <c r="D143" s="379"/>
      <c r="E143" s="379"/>
      <c r="F143" s="379"/>
      <c r="G143" s="379"/>
      <c r="H143" s="379"/>
      <c r="I143" s="379"/>
      <c r="J143" s="379"/>
      <c r="K143" s="380"/>
    </row>
    <row r="144" spans="2:11" s="1" customFormat="1" ht="18.75" customHeight="1">
      <c r="B144" s="365"/>
      <c r="C144" s="365"/>
      <c r="D144" s="365"/>
      <c r="E144" s="365"/>
      <c r="F144" s="366"/>
      <c r="G144" s="365"/>
      <c r="H144" s="365"/>
      <c r="I144" s="365"/>
      <c r="J144" s="365"/>
      <c r="K144" s="365"/>
    </row>
    <row r="145" spans="2:11" s="1" customFormat="1" ht="18.75" customHeight="1">
      <c r="B145" s="337"/>
      <c r="C145" s="337"/>
      <c r="D145" s="337"/>
      <c r="E145" s="337"/>
      <c r="F145" s="337"/>
      <c r="G145" s="337"/>
      <c r="H145" s="337"/>
      <c r="I145" s="337"/>
      <c r="J145" s="337"/>
      <c r="K145" s="337"/>
    </row>
    <row r="146" spans="2:11" s="1" customFormat="1" ht="7.5" customHeight="1">
      <c r="B146" s="338"/>
      <c r="C146" s="339"/>
      <c r="D146" s="339"/>
      <c r="E146" s="339"/>
      <c r="F146" s="339"/>
      <c r="G146" s="339"/>
      <c r="H146" s="339"/>
      <c r="I146" s="339"/>
      <c r="J146" s="339"/>
      <c r="K146" s="340"/>
    </row>
    <row r="147" spans="2:11" s="1" customFormat="1" ht="45" customHeight="1">
      <c r="B147" s="341"/>
      <c r="C147" s="342" t="s">
        <v>1959</v>
      </c>
      <c r="D147" s="342"/>
      <c r="E147" s="342"/>
      <c r="F147" s="342"/>
      <c r="G147" s="342"/>
      <c r="H147" s="342"/>
      <c r="I147" s="342"/>
      <c r="J147" s="342"/>
      <c r="K147" s="343"/>
    </row>
    <row r="148" spans="2:11" s="1" customFormat="1" ht="17.25" customHeight="1">
      <c r="B148" s="341"/>
      <c r="C148" s="344" t="s">
        <v>1894</v>
      </c>
      <c r="D148" s="344"/>
      <c r="E148" s="344"/>
      <c r="F148" s="344" t="s">
        <v>1895</v>
      </c>
      <c r="G148" s="345"/>
      <c r="H148" s="344" t="s">
        <v>57</v>
      </c>
      <c r="I148" s="344" t="s">
        <v>60</v>
      </c>
      <c r="J148" s="344" t="s">
        <v>1896</v>
      </c>
      <c r="K148" s="343"/>
    </row>
    <row r="149" spans="2:11" s="1" customFormat="1" ht="17.25" customHeight="1">
      <c r="B149" s="341"/>
      <c r="C149" s="346" t="s">
        <v>1897</v>
      </c>
      <c r="D149" s="346"/>
      <c r="E149" s="346"/>
      <c r="F149" s="347" t="s">
        <v>1898</v>
      </c>
      <c r="G149" s="348"/>
      <c r="H149" s="346"/>
      <c r="I149" s="346"/>
      <c r="J149" s="346" t="s">
        <v>1899</v>
      </c>
      <c r="K149" s="343"/>
    </row>
    <row r="150" spans="2:11" s="1" customFormat="1" ht="5.25" customHeight="1">
      <c r="B150" s="354"/>
      <c r="C150" s="349"/>
      <c r="D150" s="349"/>
      <c r="E150" s="349"/>
      <c r="F150" s="349"/>
      <c r="G150" s="350"/>
      <c r="H150" s="349"/>
      <c r="I150" s="349"/>
      <c r="J150" s="349"/>
      <c r="K150" s="377"/>
    </row>
    <row r="151" spans="2:11" s="1" customFormat="1" ht="15" customHeight="1">
      <c r="B151" s="354"/>
      <c r="C151" s="381" t="s">
        <v>1903</v>
      </c>
      <c r="D151" s="329"/>
      <c r="E151" s="329"/>
      <c r="F151" s="382" t="s">
        <v>1900</v>
      </c>
      <c r="G151" s="329"/>
      <c r="H151" s="381" t="s">
        <v>1940</v>
      </c>
      <c r="I151" s="381" t="s">
        <v>1902</v>
      </c>
      <c r="J151" s="381">
        <v>120</v>
      </c>
      <c r="K151" s="377"/>
    </row>
    <row r="152" spans="2:11" s="1" customFormat="1" ht="15" customHeight="1">
      <c r="B152" s="354"/>
      <c r="C152" s="381" t="s">
        <v>1949</v>
      </c>
      <c r="D152" s="329"/>
      <c r="E152" s="329"/>
      <c r="F152" s="382" t="s">
        <v>1900</v>
      </c>
      <c r="G152" s="329"/>
      <c r="H152" s="381" t="s">
        <v>1960</v>
      </c>
      <c r="I152" s="381" t="s">
        <v>1902</v>
      </c>
      <c r="J152" s="381" t="s">
        <v>1951</v>
      </c>
      <c r="K152" s="377"/>
    </row>
    <row r="153" spans="2:11" s="1" customFormat="1" ht="15" customHeight="1">
      <c r="B153" s="354"/>
      <c r="C153" s="381" t="s">
        <v>88</v>
      </c>
      <c r="D153" s="329"/>
      <c r="E153" s="329"/>
      <c r="F153" s="382" t="s">
        <v>1900</v>
      </c>
      <c r="G153" s="329"/>
      <c r="H153" s="381" t="s">
        <v>1961</v>
      </c>
      <c r="I153" s="381" t="s">
        <v>1902</v>
      </c>
      <c r="J153" s="381" t="s">
        <v>1951</v>
      </c>
      <c r="K153" s="377"/>
    </row>
    <row r="154" spans="2:11" s="1" customFormat="1" ht="15" customHeight="1">
      <c r="B154" s="354"/>
      <c r="C154" s="381" t="s">
        <v>1905</v>
      </c>
      <c r="D154" s="329"/>
      <c r="E154" s="329"/>
      <c r="F154" s="382" t="s">
        <v>1906</v>
      </c>
      <c r="G154" s="329"/>
      <c r="H154" s="381" t="s">
        <v>1940</v>
      </c>
      <c r="I154" s="381" t="s">
        <v>1902</v>
      </c>
      <c r="J154" s="381">
        <v>50</v>
      </c>
      <c r="K154" s="377"/>
    </row>
    <row r="155" spans="2:11" s="1" customFormat="1" ht="15" customHeight="1">
      <c r="B155" s="354"/>
      <c r="C155" s="381" t="s">
        <v>1908</v>
      </c>
      <c r="D155" s="329"/>
      <c r="E155" s="329"/>
      <c r="F155" s="382" t="s">
        <v>1900</v>
      </c>
      <c r="G155" s="329"/>
      <c r="H155" s="381" t="s">
        <v>1940</v>
      </c>
      <c r="I155" s="381" t="s">
        <v>1910</v>
      </c>
      <c r="J155" s="381"/>
      <c r="K155" s="377"/>
    </row>
    <row r="156" spans="2:11" s="1" customFormat="1" ht="15" customHeight="1">
      <c r="B156" s="354"/>
      <c r="C156" s="381" t="s">
        <v>1919</v>
      </c>
      <c r="D156" s="329"/>
      <c r="E156" s="329"/>
      <c r="F156" s="382" t="s">
        <v>1906</v>
      </c>
      <c r="G156" s="329"/>
      <c r="H156" s="381" t="s">
        <v>1940</v>
      </c>
      <c r="I156" s="381" t="s">
        <v>1902</v>
      </c>
      <c r="J156" s="381">
        <v>50</v>
      </c>
      <c r="K156" s="377"/>
    </row>
    <row r="157" spans="2:11" s="1" customFormat="1" ht="15" customHeight="1">
      <c r="B157" s="354"/>
      <c r="C157" s="381" t="s">
        <v>1927</v>
      </c>
      <c r="D157" s="329"/>
      <c r="E157" s="329"/>
      <c r="F157" s="382" t="s">
        <v>1906</v>
      </c>
      <c r="G157" s="329"/>
      <c r="H157" s="381" t="s">
        <v>1940</v>
      </c>
      <c r="I157" s="381" t="s">
        <v>1902</v>
      </c>
      <c r="J157" s="381">
        <v>50</v>
      </c>
      <c r="K157" s="377"/>
    </row>
    <row r="158" spans="2:11" s="1" customFormat="1" ht="15" customHeight="1">
      <c r="B158" s="354"/>
      <c r="C158" s="381" t="s">
        <v>1925</v>
      </c>
      <c r="D158" s="329"/>
      <c r="E158" s="329"/>
      <c r="F158" s="382" t="s">
        <v>1906</v>
      </c>
      <c r="G158" s="329"/>
      <c r="H158" s="381" t="s">
        <v>1940</v>
      </c>
      <c r="I158" s="381" t="s">
        <v>1902</v>
      </c>
      <c r="J158" s="381">
        <v>50</v>
      </c>
      <c r="K158" s="377"/>
    </row>
    <row r="159" spans="2:11" s="1" customFormat="1" ht="15" customHeight="1">
      <c r="B159" s="354"/>
      <c r="C159" s="381" t="s">
        <v>118</v>
      </c>
      <c r="D159" s="329"/>
      <c r="E159" s="329"/>
      <c r="F159" s="382" t="s">
        <v>1900</v>
      </c>
      <c r="G159" s="329"/>
      <c r="H159" s="381" t="s">
        <v>1962</v>
      </c>
      <c r="I159" s="381" t="s">
        <v>1902</v>
      </c>
      <c r="J159" s="381" t="s">
        <v>1963</v>
      </c>
      <c r="K159" s="377"/>
    </row>
    <row r="160" spans="2:11" s="1" customFormat="1" ht="15" customHeight="1">
      <c r="B160" s="354"/>
      <c r="C160" s="381" t="s">
        <v>1964</v>
      </c>
      <c r="D160" s="329"/>
      <c r="E160" s="329"/>
      <c r="F160" s="382" t="s">
        <v>1900</v>
      </c>
      <c r="G160" s="329"/>
      <c r="H160" s="381" t="s">
        <v>1965</v>
      </c>
      <c r="I160" s="381" t="s">
        <v>1935</v>
      </c>
      <c r="J160" s="381"/>
      <c r="K160" s="377"/>
    </row>
    <row r="161" spans="2:11" s="1" customFormat="1" ht="15" customHeight="1">
      <c r="B161" s="383"/>
      <c r="C161" s="363"/>
      <c r="D161" s="363"/>
      <c r="E161" s="363"/>
      <c r="F161" s="363"/>
      <c r="G161" s="363"/>
      <c r="H161" s="363"/>
      <c r="I161" s="363"/>
      <c r="J161" s="363"/>
      <c r="K161" s="384"/>
    </row>
    <row r="162" spans="2:11" s="1" customFormat="1" ht="18.75" customHeight="1">
      <c r="B162" s="365"/>
      <c r="C162" s="375"/>
      <c r="D162" s="375"/>
      <c r="E162" s="375"/>
      <c r="F162" s="385"/>
      <c r="G162" s="375"/>
      <c r="H162" s="375"/>
      <c r="I162" s="375"/>
      <c r="J162" s="375"/>
      <c r="K162" s="365"/>
    </row>
    <row r="163" spans="2:11" s="1" customFormat="1" ht="18.75" customHeight="1">
      <c r="B163" s="337"/>
      <c r="C163" s="337"/>
      <c r="D163" s="337"/>
      <c r="E163" s="337"/>
      <c r="F163" s="337"/>
      <c r="G163" s="337"/>
      <c r="H163" s="337"/>
      <c r="I163" s="337"/>
      <c r="J163" s="337"/>
      <c r="K163" s="337"/>
    </row>
    <row r="164" spans="2:11" s="1" customFormat="1" ht="7.5" customHeight="1">
      <c r="B164" s="316"/>
      <c r="C164" s="317"/>
      <c r="D164" s="317"/>
      <c r="E164" s="317"/>
      <c r="F164" s="317"/>
      <c r="G164" s="317"/>
      <c r="H164" s="317"/>
      <c r="I164" s="317"/>
      <c r="J164" s="317"/>
      <c r="K164" s="318"/>
    </row>
    <row r="165" spans="2:11" s="1" customFormat="1" ht="45" customHeight="1">
      <c r="B165" s="319"/>
      <c r="C165" s="320" t="s">
        <v>1966</v>
      </c>
      <c r="D165" s="320"/>
      <c r="E165" s="320"/>
      <c r="F165" s="320"/>
      <c r="G165" s="320"/>
      <c r="H165" s="320"/>
      <c r="I165" s="320"/>
      <c r="J165" s="320"/>
      <c r="K165" s="321"/>
    </row>
    <row r="166" spans="2:11" s="1" customFormat="1" ht="17.25" customHeight="1">
      <c r="B166" s="319"/>
      <c r="C166" s="344" t="s">
        <v>1894</v>
      </c>
      <c r="D166" s="344"/>
      <c r="E166" s="344"/>
      <c r="F166" s="344" t="s">
        <v>1895</v>
      </c>
      <c r="G166" s="386"/>
      <c r="H166" s="387" t="s">
        <v>57</v>
      </c>
      <c r="I166" s="387" t="s">
        <v>60</v>
      </c>
      <c r="J166" s="344" t="s">
        <v>1896</v>
      </c>
      <c r="K166" s="321"/>
    </row>
    <row r="167" spans="2:11" s="1" customFormat="1" ht="17.25" customHeight="1">
      <c r="B167" s="322"/>
      <c r="C167" s="346" t="s">
        <v>1897</v>
      </c>
      <c r="D167" s="346"/>
      <c r="E167" s="346"/>
      <c r="F167" s="347" t="s">
        <v>1898</v>
      </c>
      <c r="G167" s="388"/>
      <c r="H167" s="389"/>
      <c r="I167" s="389"/>
      <c r="J167" s="346" t="s">
        <v>1899</v>
      </c>
      <c r="K167" s="324"/>
    </row>
    <row r="168" spans="2:11" s="1" customFormat="1" ht="5.25" customHeight="1">
      <c r="B168" s="354"/>
      <c r="C168" s="349"/>
      <c r="D168" s="349"/>
      <c r="E168" s="349"/>
      <c r="F168" s="349"/>
      <c r="G168" s="350"/>
      <c r="H168" s="349"/>
      <c r="I168" s="349"/>
      <c r="J168" s="349"/>
      <c r="K168" s="377"/>
    </row>
    <row r="169" spans="2:11" s="1" customFormat="1" ht="15" customHeight="1">
      <c r="B169" s="354"/>
      <c r="C169" s="329" t="s">
        <v>1903</v>
      </c>
      <c r="D169" s="329"/>
      <c r="E169" s="329"/>
      <c r="F169" s="352" t="s">
        <v>1900</v>
      </c>
      <c r="G169" s="329"/>
      <c r="H169" s="329" t="s">
        <v>1940</v>
      </c>
      <c r="I169" s="329" t="s">
        <v>1902</v>
      </c>
      <c r="J169" s="329">
        <v>120</v>
      </c>
      <c r="K169" s="377"/>
    </row>
    <row r="170" spans="2:11" s="1" customFormat="1" ht="15" customHeight="1">
      <c r="B170" s="354"/>
      <c r="C170" s="329" t="s">
        <v>1949</v>
      </c>
      <c r="D170" s="329"/>
      <c r="E170" s="329"/>
      <c r="F170" s="352" t="s">
        <v>1900</v>
      </c>
      <c r="G170" s="329"/>
      <c r="H170" s="329" t="s">
        <v>1950</v>
      </c>
      <c r="I170" s="329" t="s">
        <v>1902</v>
      </c>
      <c r="J170" s="329" t="s">
        <v>1951</v>
      </c>
      <c r="K170" s="377"/>
    </row>
    <row r="171" spans="2:11" s="1" customFormat="1" ht="15" customHeight="1">
      <c r="B171" s="354"/>
      <c r="C171" s="329" t="s">
        <v>88</v>
      </c>
      <c r="D171" s="329"/>
      <c r="E171" s="329"/>
      <c r="F171" s="352" t="s">
        <v>1900</v>
      </c>
      <c r="G171" s="329"/>
      <c r="H171" s="329" t="s">
        <v>1967</v>
      </c>
      <c r="I171" s="329" t="s">
        <v>1902</v>
      </c>
      <c r="J171" s="329" t="s">
        <v>1951</v>
      </c>
      <c r="K171" s="377"/>
    </row>
    <row r="172" spans="2:11" s="1" customFormat="1" ht="15" customHeight="1">
      <c r="B172" s="354"/>
      <c r="C172" s="329" t="s">
        <v>1905</v>
      </c>
      <c r="D172" s="329"/>
      <c r="E172" s="329"/>
      <c r="F172" s="352" t="s">
        <v>1906</v>
      </c>
      <c r="G172" s="329"/>
      <c r="H172" s="329" t="s">
        <v>1967</v>
      </c>
      <c r="I172" s="329" t="s">
        <v>1902</v>
      </c>
      <c r="J172" s="329">
        <v>50</v>
      </c>
      <c r="K172" s="377"/>
    </row>
    <row r="173" spans="2:11" s="1" customFormat="1" ht="15" customHeight="1">
      <c r="B173" s="354"/>
      <c r="C173" s="329" t="s">
        <v>1908</v>
      </c>
      <c r="D173" s="329"/>
      <c r="E173" s="329"/>
      <c r="F173" s="352" t="s">
        <v>1900</v>
      </c>
      <c r="G173" s="329"/>
      <c r="H173" s="329" t="s">
        <v>1967</v>
      </c>
      <c r="I173" s="329" t="s">
        <v>1910</v>
      </c>
      <c r="J173" s="329"/>
      <c r="K173" s="377"/>
    </row>
    <row r="174" spans="2:11" s="1" customFormat="1" ht="15" customHeight="1">
      <c r="B174" s="354"/>
      <c r="C174" s="329" t="s">
        <v>1919</v>
      </c>
      <c r="D174" s="329"/>
      <c r="E174" s="329"/>
      <c r="F174" s="352" t="s">
        <v>1906</v>
      </c>
      <c r="G174" s="329"/>
      <c r="H174" s="329" t="s">
        <v>1967</v>
      </c>
      <c r="I174" s="329" t="s">
        <v>1902</v>
      </c>
      <c r="J174" s="329">
        <v>50</v>
      </c>
      <c r="K174" s="377"/>
    </row>
    <row r="175" spans="2:11" s="1" customFormat="1" ht="15" customHeight="1">
      <c r="B175" s="354"/>
      <c r="C175" s="329" t="s">
        <v>1927</v>
      </c>
      <c r="D175" s="329"/>
      <c r="E175" s="329"/>
      <c r="F175" s="352" t="s">
        <v>1906</v>
      </c>
      <c r="G175" s="329"/>
      <c r="H175" s="329" t="s">
        <v>1967</v>
      </c>
      <c r="I175" s="329" t="s">
        <v>1902</v>
      </c>
      <c r="J175" s="329">
        <v>50</v>
      </c>
      <c r="K175" s="377"/>
    </row>
    <row r="176" spans="2:11" s="1" customFormat="1" ht="15" customHeight="1">
      <c r="B176" s="354"/>
      <c r="C176" s="329" t="s">
        <v>1925</v>
      </c>
      <c r="D176" s="329"/>
      <c r="E176" s="329"/>
      <c r="F176" s="352" t="s">
        <v>1906</v>
      </c>
      <c r="G176" s="329"/>
      <c r="H176" s="329" t="s">
        <v>1967</v>
      </c>
      <c r="I176" s="329" t="s">
        <v>1902</v>
      </c>
      <c r="J176" s="329">
        <v>50</v>
      </c>
      <c r="K176" s="377"/>
    </row>
    <row r="177" spans="2:11" s="1" customFormat="1" ht="15" customHeight="1">
      <c r="B177" s="354"/>
      <c r="C177" s="329" t="s">
        <v>133</v>
      </c>
      <c r="D177" s="329"/>
      <c r="E177" s="329"/>
      <c r="F177" s="352" t="s">
        <v>1900</v>
      </c>
      <c r="G177" s="329"/>
      <c r="H177" s="329" t="s">
        <v>1968</v>
      </c>
      <c r="I177" s="329" t="s">
        <v>1969</v>
      </c>
      <c r="J177" s="329"/>
      <c r="K177" s="377"/>
    </row>
    <row r="178" spans="2:11" s="1" customFormat="1" ht="15" customHeight="1">
      <c r="B178" s="354"/>
      <c r="C178" s="329" t="s">
        <v>60</v>
      </c>
      <c r="D178" s="329"/>
      <c r="E178" s="329"/>
      <c r="F178" s="352" t="s">
        <v>1900</v>
      </c>
      <c r="G178" s="329"/>
      <c r="H178" s="329" t="s">
        <v>1970</v>
      </c>
      <c r="I178" s="329" t="s">
        <v>1971</v>
      </c>
      <c r="J178" s="329">
        <v>1</v>
      </c>
      <c r="K178" s="377"/>
    </row>
    <row r="179" spans="2:11" s="1" customFormat="1" ht="15" customHeight="1">
      <c r="B179" s="354"/>
      <c r="C179" s="329" t="s">
        <v>56</v>
      </c>
      <c r="D179" s="329"/>
      <c r="E179" s="329"/>
      <c r="F179" s="352" t="s">
        <v>1900</v>
      </c>
      <c r="G179" s="329"/>
      <c r="H179" s="329" t="s">
        <v>1972</v>
      </c>
      <c r="I179" s="329" t="s">
        <v>1902</v>
      </c>
      <c r="J179" s="329">
        <v>20</v>
      </c>
      <c r="K179" s="377"/>
    </row>
    <row r="180" spans="2:11" s="1" customFormat="1" ht="15" customHeight="1">
      <c r="B180" s="354"/>
      <c r="C180" s="329" t="s">
        <v>57</v>
      </c>
      <c r="D180" s="329"/>
      <c r="E180" s="329"/>
      <c r="F180" s="352" t="s">
        <v>1900</v>
      </c>
      <c r="G180" s="329"/>
      <c r="H180" s="329" t="s">
        <v>1973</v>
      </c>
      <c r="I180" s="329" t="s">
        <v>1902</v>
      </c>
      <c r="J180" s="329">
        <v>255</v>
      </c>
      <c r="K180" s="377"/>
    </row>
    <row r="181" spans="2:11" s="1" customFormat="1" ht="15" customHeight="1">
      <c r="B181" s="354"/>
      <c r="C181" s="329" t="s">
        <v>134</v>
      </c>
      <c r="D181" s="329"/>
      <c r="E181" s="329"/>
      <c r="F181" s="352" t="s">
        <v>1900</v>
      </c>
      <c r="G181" s="329"/>
      <c r="H181" s="329" t="s">
        <v>1864</v>
      </c>
      <c r="I181" s="329" t="s">
        <v>1902</v>
      </c>
      <c r="J181" s="329">
        <v>10</v>
      </c>
      <c r="K181" s="377"/>
    </row>
    <row r="182" spans="2:11" s="1" customFormat="1" ht="15" customHeight="1">
      <c r="B182" s="354"/>
      <c r="C182" s="329" t="s">
        <v>135</v>
      </c>
      <c r="D182" s="329"/>
      <c r="E182" s="329"/>
      <c r="F182" s="352" t="s">
        <v>1900</v>
      </c>
      <c r="G182" s="329"/>
      <c r="H182" s="329" t="s">
        <v>1974</v>
      </c>
      <c r="I182" s="329" t="s">
        <v>1935</v>
      </c>
      <c r="J182" s="329"/>
      <c r="K182" s="377"/>
    </row>
    <row r="183" spans="2:11" s="1" customFormat="1" ht="15" customHeight="1">
      <c r="B183" s="354"/>
      <c r="C183" s="329" t="s">
        <v>1975</v>
      </c>
      <c r="D183" s="329"/>
      <c r="E183" s="329"/>
      <c r="F183" s="352" t="s">
        <v>1900</v>
      </c>
      <c r="G183" s="329"/>
      <c r="H183" s="329" t="s">
        <v>1976</v>
      </c>
      <c r="I183" s="329" t="s">
        <v>1935</v>
      </c>
      <c r="J183" s="329"/>
      <c r="K183" s="377"/>
    </row>
    <row r="184" spans="2:11" s="1" customFormat="1" ht="15" customHeight="1">
      <c r="B184" s="354"/>
      <c r="C184" s="329" t="s">
        <v>1964</v>
      </c>
      <c r="D184" s="329"/>
      <c r="E184" s="329"/>
      <c r="F184" s="352" t="s">
        <v>1900</v>
      </c>
      <c r="G184" s="329"/>
      <c r="H184" s="329" t="s">
        <v>1977</v>
      </c>
      <c r="I184" s="329" t="s">
        <v>1935</v>
      </c>
      <c r="J184" s="329"/>
      <c r="K184" s="377"/>
    </row>
    <row r="185" spans="2:11" s="1" customFormat="1" ht="15" customHeight="1">
      <c r="B185" s="354"/>
      <c r="C185" s="329" t="s">
        <v>137</v>
      </c>
      <c r="D185" s="329"/>
      <c r="E185" s="329"/>
      <c r="F185" s="352" t="s">
        <v>1906</v>
      </c>
      <c r="G185" s="329"/>
      <c r="H185" s="329" t="s">
        <v>1978</v>
      </c>
      <c r="I185" s="329" t="s">
        <v>1902</v>
      </c>
      <c r="J185" s="329">
        <v>50</v>
      </c>
      <c r="K185" s="377"/>
    </row>
    <row r="186" spans="2:11" s="1" customFormat="1" ht="15" customHeight="1">
      <c r="B186" s="354"/>
      <c r="C186" s="329" t="s">
        <v>1979</v>
      </c>
      <c r="D186" s="329"/>
      <c r="E186" s="329"/>
      <c r="F186" s="352" t="s">
        <v>1906</v>
      </c>
      <c r="G186" s="329"/>
      <c r="H186" s="329" t="s">
        <v>1980</v>
      </c>
      <c r="I186" s="329" t="s">
        <v>1981</v>
      </c>
      <c r="J186" s="329"/>
      <c r="K186" s="377"/>
    </row>
    <row r="187" spans="2:11" s="1" customFormat="1" ht="15" customHeight="1">
      <c r="B187" s="354"/>
      <c r="C187" s="329" t="s">
        <v>1982</v>
      </c>
      <c r="D187" s="329"/>
      <c r="E187" s="329"/>
      <c r="F187" s="352" t="s">
        <v>1906</v>
      </c>
      <c r="G187" s="329"/>
      <c r="H187" s="329" t="s">
        <v>1983</v>
      </c>
      <c r="I187" s="329" t="s">
        <v>1981</v>
      </c>
      <c r="J187" s="329"/>
      <c r="K187" s="377"/>
    </row>
    <row r="188" spans="2:11" s="1" customFormat="1" ht="15" customHeight="1">
      <c r="B188" s="354"/>
      <c r="C188" s="329" t="s">
        <v>1984</v>
      </c>
      <c r="D188" s="329"/>
      <c r="E188" s="329"/>
      <c r="F188" s="352" t="s">
        <v>1906</v>
      </c>
      <c r="G188" s="329"/>
      <c r="H188" s="329" t="s">
        <v>1985</v>
      </c>
      <c r="I188" s="329" t="s">
        <v>1981</v>
      </c>
      <c r="J188" s="329"/>
      <c r="K188" s="377"/>
    </row>
    <row r="189" spans="2:11" s="1" customFormat="1" ht="15" customHeight="1">
      <c r="B189" s="354"/>
      <c r="C189" s="390" t="s">
        <v>1986</v>
      </c>
      <c r="D189" s="329"/>
      <c r="E189" s="329"/>
      <c r="F189" s="352" t="s">
        <v>1906</v>
      </c>
      <c r="G189" s="329"/>
      <c r="H189" s="329" t="s">
        <v>1987</v>
      </c>
      <c r="I189" s="329" t="s">
        <v>1988</v>
      </c>
      <c r="J189" s="391" t="s">
        <v>1989</v>
      </c>
      <c r="K189" s="377"/>
    </row>
    <row r="190" spans="2:11" s="1" customFormat="1" ht="15" customHeight="1">
      <c r="B190" s="354"/>
      <c r="C190" s="390" t="s">
        <v>45</v>
      </c>
      <c r="D190" s="329"/>
      <c r="E190" s="329"/>
      <c r="F190" s="352" t="s">
        <v>1900</v>
      </c>
      <c r="G190" s="329"/>
      <c r="H190" s="326" t="s">
        <v>1990</v>
      </c>
      <c r="I190" s="329" t="s">
        <v>1991</v>
      </c>
      <c r="J190" s="329"/>
      <c r="K190" s="377"/>
    </row>
    <row r="191" spans="2:11" s="1" customFormat="1" ht="15" customHeight="1">
      <c r="B191" s="354"/>
      <c r="C191" s="390" t="s">
        <v>1992</v>
      </c>
      <c r="D191" s="329"/>
      <c r="E191" s="329"/>
      <c r="F191" s="352" t="s">
        <v>1900</v>
      </c>
      <c r="G191" s="329"/>
      <c r="H191" s="329" t="s">
        <v>1993</v>
      </c>
      <c r="I191" s="329" t="s">
        <v>1935</v>
      </c>
      <c r="J191" s="329"/>
      <c r="K191" s="377"/>
    </row>
    <row r="192" spans="2:11" s="1" customFormat="1" ht="15" customHeight="1">
      <c r="B192" s="354"/>
      <c r="C192" s="390" t="s">
        <v>1994</v>
      </c>
      <c r="D192" s="329"/>
      <c r="E192" s="329"/>
      <c r="F192" s="352" t="s">
        <v>1900</v>
      </c>
      <c r="G192" s="329"/>
      <c r="H192" s="329" t="s">
        <v>1995</v>
      </c>
      <c r="I192" s="329" t="s">
        <v>1935</v>
      </c>
      <c r="J192" s="329"/>
      <c r="K192" s="377"/>
    </row>
    <row r="193" spans="2:11" s="1" customFormat="1" ht="15" customHeight="1">
      <c r="B193" s="354"/>
      <c r="C193" s="390" t="s">
        <v>1996</v>
      </c>
      <c r="D193" s="329"/>
      <c r="E193" s="329"/>
      <c r="F193" s="352" t="s">
        <v>1906</v>
      </c>
      <c r="G193" s="329"/>
      <c r="H193" s="329" t="s">
        <v>1997</v>
      </c>
      <c r="I193" s="329" t="s">
        <v>1935</v>
      </c>
      <c r="J193" s="329"/>
      <c r="K193" s="377"/>
    </row>
    <row r="194" spans="2:11" s="1" customFormat="1" ht="15" customHeight="1">
      <c r="B194" s="383"/>
      <c r="C194" s="392"/>
      <c r="D194" s="363"/>
      <c r="E194" s="363"/>
      <c r="F194" s="363"/>
      <c r="G194" s="363"/>
      <c r="H194" s="363"/>
      <c r="I194" s="363"/>
      <c r="J194" s="363"/>
      <c r="K194" s="384"/>
    </row>
    <row r="195" spans="2:11" s="1" customFormat="1" ht="18.75" customHeight="1">
      <c r="B195" s="365"/>
      <c r="C195" s="375"/>
      <c r="D195" s="375"/>
      <c r="E195" s="375"/>
      <c r="F195" s="385"/>
      <c r="G195" s="375"/>
      <c r="H195" s="375"/>
      <c r="I195" s="375"/>
      <c r="J195" s="375"/>
      <c r="K195" s="365"/>
    </row>
    <row r="196" spans="2:11" s="1" customFormat="1" ht="18.75" customHeight="1">
      <c r="B196" s="365"/>
      <c r="C196" s="375"/>
      <c r="D196" s="375"/>
      <c r="E196" s="375"/>
      <c r="F196" s="385"/>
      <c r="G196" s="375"/>
      <c r="H196" s="375"/>
      <c r="I196" s="375"/>
      <c r="J196" s="375"/>
      <c r="K196" s="365"/>
    </row>
    <row r="197" spans="2:11" s="1" customFormat="1" ht="18.75" customHeight="1">
      <c r="B197" s="337"/>
      <c r="C197" s="337"/>
      <c r="D197" s="337"/>
      <c r="E197" s="337"/>
      <c r="F197" s="337"/>
      <c r="G197" s="337"/>
      <c r="H197" s="337"/>
      <c r="I197" s="337"/>
      <c r="J197" s="337"/>
      <c r="K197" s="337"/>
    </row>
    <row r="198" spans="2:11" s="1" customFormat="1" ht="13.5">
      <c r="B198" s="316"/>
      <c r="C198" s="317"/>
      <c r="D198" s="317"/>
      <c r="E198" s="317"/>
      <c r="F198" s="317"/>
      <c r="G198" s="317"/>
      <c r="H198" s="317"/>
      <c r="I198" s="317"/>
      <c r="J198" s="317"/>
      <c r="K198" s="318"/>
    </row>
    <row r="199" spans="2:11" s="1" customFormat="1" ht="21">
      <c r="B199" s="319"/>
      <c r="C199" s="320" t="s">
        <v>1998</v>
      </c>
      <c r="D199" s="320"/>
      <c r="E199" s="320"/>
      <c r="F199" s="320"/>
      <c r="G199" s="320"/>
      <c r="H199" s="320"/>
      <c r="I199" s="320"/>
      <c r="J199" s="320"/>
      <c r="K199" s="321"/>
    </row>
    <row r="200" spans="2:11" s="1" customFormat="1" ht="25.5" customHeight="1">
      <c r="B200" s="319"/>
      <c r="C200" s="393" t="s">
        <v>1999</v>
      </c>
      <c r="D200" s="393"/>
      <c r="E200" s="393"/>
      <c r="F200" s="393" t="s">
        <v>2000</v>
      </c>
      <c r="G200" s="394"/>
      <c r="H200" s="393" t="s">
        <v>2001</v>
      </c>
      <c r="I200" s="393"/>
      <c r="J200" s="393"/>
      <c r="K200" s="321"/>
    </row>
    <row r="201" spans="2:11" s="1" customFormat="1" ht="5.25" customHeight="1">
      <c r="B201" s="354"/>
      <c r="C201" s="349"/>
      <c r="D201" s="349"/>
      <c r="E201" s="349"/>
      <c r="F201" s="349"/>
      <c r="G201" s="375"/>
      <c r="H201" s="349"/>
      <c r="I201" s="349"/>
      <c r="J201" s="349"/>
      <c r="K201" s="377"/>
    </row>
    <row r="202" spans="2:11" s="1" customFormat="1" ht="15" customHeight="1">
      <c r="B202" s="354"/>
      <c r="C202" s="329" t="s">
        <v>1991</v>
      </c>
      <c r="D202" s="329"/>
      <c r="E202" s="329"/>
      <c r="F202" s="352" t="s">
        <v>46</v>
      </c>
      <c r="G202" s="329"/>
      <c r="H202" s="329" t="s">
        <v>2002</v>
      </c>
      <c r="I202" s="329"/>
      <c r="J202" s="329"/>
      <c r="K202" s="377"/>
    </row>
    <row r="203" spans="2:11" s="1" customFormat="1" ht="15" customHeight="1">
      <c r="B203" s="354"/>
      <c r="C203" s="329"/>
      <c r="D203" s="329"/>
      <c r="E203" s="329"/>
      <c r="F203" s="352" t="s">
        <v>47</v>
      </c>
      <c r="G203" s="329"/>
      <c r="H203" s="329" t="s">
        <v>2003</v>
      </c>
      <c r="I203" s="329"/>
      <c r="J203" s="329"/>
      <c r="K203" s="377"/>
    </row>
    <row r="204" spans="2:11" s="1" customFormat="1" ht="15" customHeight="1">
      <c r="B204" s="354"/>
      <c r="C204" s="329"/>
      <c r="D204" s="329"/>
      <c r="E204" s="329"/>
      <c r="F204" s="352" t="s">
        <v>50</v>
      </c>
      <c r="G204" s="329"/>
      <c r="H204" s="329" t="s">
        <v>2004</v>
      </c>
      <c r="I204" s="329"/>
      <c r="J204" s="329"/>
      <c r="K204" s="377"/>
    </row>
    <row r="205" spans="2:11" s="1" customFormat="1" ht="15" customHeight="1">
      <c r="B205" s="354"/>
      <c r="C205" s="329"/>
      <c r="D205" s="329"/>
      <c r="E205" s="329"/>
      <c r="F205" s="352" t="s">
        <v>48</v>
      </c>
      <c r="G205" s="329"/>
      <c r="H205" s="329" t="s">
        <v>2005</v>
      </c>
      <c r="I205" s="329"/>
      <c r="J205" s="329"/>
      <c r="K205" s="377"/>
    </row>
    <row r="206" spans="2:11" s="1" customFormat="1" ht="15" customHeight="1">
      <c r="B206" s="354"/>
      <c r="C206" s="329"/>
      <c r="D206" s="329"/>
      <c r="E206" s="329"/>
      <c r="F206" s="352" t="s">
        <v>49</v>
      </c>
      <c r="G206" s="329"/>
      <c r="H206" s="329" t="s">
        <v>2006</v>
      </c>
      <c r="I206" s="329"/>
      <c r="J206" s="329"/>
      <c r="K206" s="377"/>
    </row>
    <row r="207" spans="2:11" s="1" customFormat="1" ht="15" customHeight="1">
      <c r="B207" s="354"/>
      <c r="C207" s="329"/>
      <c r="D207" s="329"/>
      <c r="E207" s="329"/>
      <c r="F207" s="352"/>
      <c r="G207" s="329"/>
      <c r="H207" s="329"/>
      <c r="I207" s="329"/>
      <c r="J207" s="329"/>
      <c r="K207" s="377"/>
    </row>
    <row r="208" spans="2:11" s="1" customFormat="1" ht="15" customHeight="1">
      <c r="B208" s="354"/>
      <c r="C208" s="329" t="s">
        <v>1947</v>
      </c>
      <c r="D208" s="329"/>
      <c r="E208" s="329"/>
      <c r="F208" s="352" t="s">
        <v>81</v>
      </c>
      <c r="G208" s="329"/>
      <c r="H208" s="329" t="s">
        <v>2007</v>
      </c>
      <c r="I208" s="329"/>
      <c r="J208" s="329"/>
      <c r="K208" s="377"/>
    </row>
    <row r="209" spans="2:11" s="1" customFormat="1" ht="15" customHeight="1">
      <c r="B209" s="354"/>
      <c r="C209" s="329"/>
      <c r="D209" s="329"/>
      <c r="E209" s="329"/>
      <c r="F209" s="352" t="s">
        <v>1845</v>
      </c>
      <c r="G209" s="329"/>
      <c r="H209" s="329" t="s">
        <v>1846</v>
      </c>
      <c r="I209" s="329"/>
      <c r="J209" s="329"/>
      <c r="K209" s="377"/>
    </row>
    <row r="210" spans="2:11" s="1" customFormat="1" ht="15" customHeight="1">
      <c r="B210" s="354"/>
      <c r="C210" s="329"/>
      <c r="D210" s="329"/>
      <c r="E210" s="329"/>
      <c r="F210" s="352" t="s">
        <v>1843</v>
      </c>
      <c r="G210" s="329"/>
      <c r="H210" s="329" t="s">
        <v>2008</v>
      </c>
      <c r="I210" s="329"/>
      <c r="J210" s="329"/>
      <c r="K210" s="377"/>
    </row>
    <row r="211" spans="2:11" s="1" customFormat="1" ht="15" customHeight="1">
      <c r="B211" s="395"/>
      <c r="C211" s="329"/>
      <c r="D211" s="329"/>
      <c r="E211" s="329"/>
      <c r="F211" s="352" t="s">
        <v>1847</v>
      </c>
      <c r="G211" s="390"/>
      <c r="H211" s="381" t="s">
        <v>1848</v>
      </c>
      <c r="I211" s="381"/>
      <c r="J211" s="381"/>
      <c r="K211" s="396"/>
    </row>
    <row r="212" spans="2:11" s="1" customFormat="1" ht="15" customHeight="1">
      <c r="B212" s="395"/>
      <c r="C212" s="329"/>
      <c r="D212" s="329"/>
      <c r="E212" s="329"/>
      <c r="F212" s="352" t="s">
        <v>375</v>
      </c>
      <c r="G212" s="390"/>
      <c r="H212" s="381" t="s">
        <v>2009</v>
      </c>
      <c r="I212" s="381"/>
      <c r="J212" s="381"/>
      <c r="K212" s="396"/>
    </row>
    <row r="213" spans="2:11" s="1" customFormat="1" ht="15" customHeight="1">
      <c r="B213" s="395"/>
      <c r="C213" s="329"/>
      <c r="D213" s="329"/>
      <c r="E213" s="329"/>
      <c r="F213" s="352"/>
      <c r="G213" s="390"/>
      <c r="H213" s="381"/>
      <c r="I213" s="381"/>
      <c r="J213" s="381"/>
      <c r="K213" s="396"/>
    </row>
    <row r="214" spans="2:11" s="1" customFormat="1" ht="15" customHeight="1">
      <c r="B214" s="395"/>
      <c r="C214" s="329" t="s">
        <v>1971</v>
      </c>
      <c r="D214" s="329"/>
      <c r="E214" s="329"/>
      <c r="F214" s="352">
        <v>1</v>
      </c>
      <c r="G214" s="390"/>
      <c r="H214" s="381" t="s">
        <v>2010</v>
      </c>
      <c r="I214" s="381"/>
      <c r="J214" s="381"/>
      <c r="K214" s="396"/>
    </row>
    <row r="215" spans="2:11" s="1" customFormat="1" ht="15" customHeight="1">
      <c r="B215" s="395"/>
      <c r="C215" s="329"/>
      <c r="D215" s="329"/>
      <c r="E215" s="329"/>
      <c r="F215" s="352">
        <v>2</v>
      </c>
      <c r="G215" s="390"/>
      <c r="H215" s="381" t="s">
        <v>2011</v>
      </c>
      <c r="I215" s="381"/>
      <c r="J215" s="381"/>
      <c r="K215" s="396"/>
    </row>
    <row r="216" spans="2:11" s="1" customFormat="1" ht="15" customHeight="1">
      <c r="B216" s="395"/>
      <c r="C216" s="329"/>
      <c r="D216" s="329"/>
      <c r="E216" s="329"/>
      <c r="F216" s="352">
        <v>3</v>
      </c>
      <c r="G216" s="390"/>
      <c r="H216" s="381" t="s">
        <v>2012</v>
      </c>
      <c r="I216" s="381"/>
      <c r="J216" s="381"/>
      <c r="K216" s="396"/>
    </row>
    <row r="217" spans="2:11" s="1" customFormat="1" ht="15" customHeight="1">
      <c r="B217" s="395"/>
      <c r="C217" s="329"/>
      <c r="D217" s="329"/>
      <c r="E217" s="329"/>
      <c r="F217" s="352">
        <v>4</v>
      </c>
      <c r="G217" s="390"/>
      <c r="H217" s="381" t="s">
        <v>2013</v>
      </c>
      <c r="I217" s="381"/>
      <c r="J217" s="381"/>
      <c r="K217" s="396"/>
    </row>
    <row r="218" spans="2:11" s="1" customFormat="1" ht="12.75" customHeight="1">
      <c r="B218" s="397"/>
      <c r="C218" s="398"/>
      <c r="D218" s="398"/>
      <c r="E218" s="398"/>
      <c r="F218" s="398"/>
      <c r="G218" s="398"/>
      <c r="H218" s="398"/>
      <c r="I218" s="398"/>
      <c r="J218" s="398"/>
      <c r="K218" s="399"/>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26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89</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111</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Modernizace tiskového sálu vlády (atrium)</v>
      </c>
      <c r="F7" s="144"/>
      <c r="G7" s="144"/>
      <c r="H7" s="144"/>
      <c r="L7" s="22"/>
    </row>
    <row r="8" spans="2:12" s="1" customFormat="1" ht="12" customHeight="1">
      <c r="B8" s="22"/>
      <c r="D8" s="144" t="s">
        <v>112</v>
      </c>
      <c r="L8" s="22"/>
    </row>
    <row r="9" spans="1:31" s="2" customFormat="1" ht="16.5" customHeight="1">
      <c r="A9" s="40"/>
      <c r="B9" s="46"/>
      <c r="C9" s="40"/>
      <c r="D9" s="40"/>
      <c r="E9" s="145" t="s">
        <v>113</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114</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115</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5. 4. 2023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4" t="s">
        <v>29</v>
      </c>
      <c r="J17" s="135" t="s">
        <v>30</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
        <v>34</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35</v>
      </c>
      <c r="F23" s="40"/>
      <c r="G23" s="40"/>
      <c r="H23" s="40"/>
      <c r="I23" s="144" t="s">
        <v>29</v>
      </c>
      <c r="J23" s="135" t="s">
        <v>36</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38</v>
      </c>
      <c r="E25" s="40"/>
      <c r="F25" s="40"/>
      <c r="G25" s="40"/>
      <c r="H25" s="40"/>
      <c r="I25" s="144" t="s">
        <v>26</v>
      </c>
      <c r="J25" s="135" t="s">
        <v>34</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44" t="s">
        <v>29</v>
      </c>
      <c r="J26" s="135" t="s">
        <v>36</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95.25" customHeight="1">
      <c r="A29" s="149"/>
      <c r="B29" s="150"/>
      <c r="C29" s="149"/>
      <c r="D29" s="149"/>
      <c r="E29" s="151" t="s">
        <v>116</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ROUND(J96,2)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ROUND((SUM(BE96:BE261)),2)</f>
        <v>0</v>
      </c>
      <c r="G35" s="40"/>
      <c r="H35" s="40"/>
      <c r="I35" s="159">
        <v>0.21</v>
      </c>
      <c r="J35" s="158">
        <f>ROUND(((SUM(BE96:BE261))*I35),2)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ROUND((SUM(BF96:BF261)),2)</f>
        <v>0</v>
      </c>
      <c r="G36" s="40"/>
      <c r="H36" s="40"/>
      <c r="I36" s="159">
        <v>0.15</v>
      </c>
      <c r="J36" s="158">
        <f>ROUND(((SUM(BF96:BF261))*I36),2)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ROUND((SUM(BG96:BG261)),2)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ROUND((SUM(BH96:BH261)),2)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ROUND((SUM(BI96:BI261)),2)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117</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Modernizace tiskového sálu vlády (atrium)</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112</v>
      </c>
      <c r="D51" s="24"/>
      <c r="E51" s="24"/>
      <c r="F51" s="24"/>
      <c r="G51" s="24"/>
      <c r="H51" s="24"/>
      <c r="I51" s="24"/>
      <c r="J51" s="24"/>
      <c r="K51" s="24"/>
      <c r="L51" s="22"/>
    </row>
    <row r="52" spans="1:31" s="2" customFormat="1" ht="16.5" customHeight="1">
      <c r="A52" s="40"/>
      <c r="B52" s="41"/>
      <c r="C52" s="42"/>
      <c r="D52" s="42"/>
      <c r="E52" s="171" t="s">
        <v>113</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114</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D.1.1.1 - Bourané konstrukce</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Úřad vlády ČR, Nábřeží Edvarda Beneše 4, 118 01</v>
      </c>
      <c r="G56" s="42"/>
      <c r="H56" s="42"/>
      <c r="I56" s="34" t="s">
        <v>23</v>
      </c>
      <c r="J56" s="74" t="str">
        <f>IF(J14="","",J14)</f>
        <v>5. 4. 2023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25.65" customHeight="1">
      <c r="A58" s="40"/>
      <c r="B58" s="41"/>
      <c r="C58" s="34" t="s">
        <v>25</v>
      </c>
      <c r="D58" s="42"/>
      <c r="E58" s="42"/>
      <c r="F58" s="29" t="str">
        <f>E17</f>
        <v>Úřad vlády České republiky</v>
      </c>
      <c r="G58" s="42"/>
      <c r="H58" s="42"/>
      <c r="I58" s="34" t="s">
        <v>33</v>
      </c>
      <c r="J58" s="38" t="str">
        <f>E23</f>
        <v>Ateliér Velehradský s.r.o.</v>
      </c>
      <c r="K58" s="42"/>
      <c r="L58" s="146"/>
      <c r="S58" s="40"/>
      <c r="T58" s="40"/>
      <c r="U58" s="40"/>
      <c r="V58" s="40"/>
      <c r="W58" s="40"/>
      <c r="X58" s="40"/>
      <c r="Y58" s="40"/>
      <c r="Z58" s="40"/>
      <c r="AA58" s="40"/>
      <c r="AB58" s="40"/>
      <c r="AC58" s="40"/>
      <c r="AD58" s="40"/>
      <c r="AE58" s="40"/>
    </row>
    <row r="59" spans="1:31" s="2" customFormat="1" ht="25.65" customHeight="1">
      <c r="A59" s="40"/>
      <c r="B59" s="41"/>
      <c r="C59" s="34" t="s">
        <v>31</v>
      </c>
      <c r="D59" s="42"/>
      <c r="E59" s="42"/>
      <c r="F59" s="29" t="str">
        <f>IF(E20="","",E20)</f>
        <v>Vyplň údaj</v>
      </c>
      <c r="G59" s="42"/>
      <c r="H59" s="42"/>
      <c r="I59" s="34" t="s">
        <v>38</v>
      </c>
      <c r="J59" s="38" t="str">
        <f>E26</f>
        <v>Ateliér Velehradský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118</v>
      </c>
      <c r="D61" s="173"/>
      <c r="E61" s="173"/>
      <c r="F61" s="173"/>
      <c r="G61" s="173"/>
      <c r="H61" s="173"/>
      <c r="I61" s="173"/>
      <c r="J61" s="174" t="s">
        <v>119</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J96</f>
        <v>0</v>
      </c>
      <c r="K63" s="42"/>
      <c r="L63" s="146"/>
      <c r="S63" s="40"/>
      <c r="T63" s="40"/>
      <c r="U63" s="40"/>
      <c r="V63" s="40"/>
      <c r="W63" s="40"/>
      <c r="X63" s="40"/>
      <c r="Y63" s="40"/>
      <c r="Z63" s="40"/>
      <c r="AA63" s="40"/>
      <c r="AB63" s="40"/>
      <c r="AC63" s="40"/>
      <c r="AD63" s="40"/>
      <c r="AE63" s="40"/>
      <c r="AU63" s="19" t="s">
        <v>120</v>
      </c>
    </row>
    <row r="64" spans="1:31" s="9" customFormat="1" ht="24.95" customHeight="1">
      <c r="A64" s="9"/>
      <c r="B64" s="176"/>
      <c r="C64" s="177"/>
      <c r="D64" s="178" t="s">
        <v>121</v>
      </c>
      <c r="E64" s="179"/>
      <c r="F64" s="179"/>
      <c r="G64" s="179"/>
      <c r="H64" s="179"/>
      <c r="I64" s="179"/>
      <c r="J64" s="180">
        <f>J97</f>
        <v>0</v>
      </c>
      <c r="K64" s="177"/>
      <c r="L64" s="181"/>
      <c r="S64" s="9"/>
      <c r="T64" s="9"/>
      <c r="U64" s="9"/>
      <c r="V64" s="9"/>
      <c r="W64" s="9"/>
      <c r="X64" s="9"/>
      <c r="Y64" s="9"/>
      <c r="Z64" s="9"/>
      <c r="AA64" s="9"/>
      <c r="AB64" s="9"/>
      <c r="AC64" s="9"/>
      <c r="AD64" s="9"/>
      <c r="AE64" s="9"/>
    </row>
    <row r="65" spans="1:31" s="10" customFormat="1" ht="19.9" customHeight="1">
      <c r="A65" s="10"/>
      <c r="B65" s="182"/>
      <c r="C65" s="127"/>
      <c r="D65" s="183" t="s">
        <v>122</v>
      </c>
      <c r="E65" s="184"/>
      <c r="F65" s="184"/>
      <c r="G65" s="184"/>
      <c r="H65" s="184"/>
      <c r="I65" s="184"/>
      <c r="J65" s="185">
        <f>J98</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123</v>
      </c>
      <c r="E66" s="184"/>
      <c r="F66" s="184"/>
      <c r="G66" s="184"/>
      <c r="H66" s="184"/>
      <c r="I66" s="184"/>
      <c r="J66" s="185">
        <f>J111</f>
        <v>0</v>
      </c>
      <c r="K66" s="127"/>
      <c r="L66" s="186"/>
      <c r="S66" s="10"/>
      <c r="T66" s="10"/>
      <c r="U66" s="10"/>
      <c r="V66" s="10"/>
      <c r="W66" s="10"/>
      <c r="X66" s="10"/>
      <c r="Y66" s="10"/>
      <c r="Z66" s="10"/>
      <c r="AA66" s="10"/>
      <c r="AB66" s="10"/>
      <c r="AC66" s="10"/>
      <c r="AD66" s="10"/>
      <c r="AE66" s="10"/>
    </row>
    <row r="67" spans="1:31" s="9" customFormat="1" ht="24.95" customHeight="1">
      <c r="A67" s="9"/>
      <c r="B67" s="176"/>
      <c r="C67" s="177"/>
      <c r="D67" s="178" t="s">
        <v>124</v>
      </c>
      <c r="E67" s="179"/>
      <c r="F67" s="179"/>
      <c r="G67" s="179"/>
      <c r="H67" s="179"/>
      <c r="I67" s="179"/>
      <c r="J67" s="180">
        <f>J123</f>
        <v>0</v>
      </c>
      <c r="K67" s="177"/>
      <c r="L67" s="181"/>
      <c r="S67" s="9"/>
      <c r="T67" s="9"/>
      <c r="U67" s="9"/>
      <c r="V67" s="9"/>
      <c r="W67" s="9"/>
      <c r="X67" s="9"/>
      <c r="Y67" s="9"/>
      <c r="Z67" s="9"/>
      <c r="AA67" s="9"/>
      <c r="AB67" s="9"/>
      <c r="AC67" s="9"/>
      <c r="AD67" s="9"/>
      <c r="AE67" s="9"/>
    </row>
    <row r="68" spans="1:31" s="10" customFormat="1" ht="19.9" customHeight="1">
      <c r="A68" s="10"/>
      <c r="B68" s="182"/>
      <c r="C68" s="127"/>
      <c r="D68" s="183" t="s">
        <v>125</v>
      </c>
      <c r="E68" s="184"/>
      <c r="F68" s="184"/>
      <c r="G68" s="184"/>
      <c r="H68" s="184"/>
      <c r="I68" s="184"/>
      <c r="J68" s="185">
        <f>J124</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126</v>
      </c>
      <c r="E69" s="184"/>
      <c r="F69" s="184"/>
      <c r="G69" s="184"/>
      <c r="H69" s="184"/>
      <c r="I69" s="184"/>
      <c r="J69" s="185">
        <f>J135</f>
        <v>0</v>
      </c>
      <c r="K69" s="127"/>
      <c r="L69" s="186"/>
      <c r="S69" s="10"/>
      <c r="T69" s="10"/>
      <c r="U69" s="10"/>
      <c r="V69" s="10"/>
      <c r="W69" s="10"/>
      <c r="X69" s="10"/>
      <c r="Y69" s="10"/>
      <c r="Z69" s="10"/>
      <c r="AA69" s="10"/>
      <c r="AB69" s="10"/>
      <c r="AC69" s="10"/>
      <c r="AD69" s="10"/>
      <c r="AE69" s="10"/>
    </row>
    <row r="70" spans="1:31" s="10" customFormat="1" ht="19.9" customHeight="1">
      <c r="A70" s="10"/>
      <c r="B70" s="182"/>
      <c r="C70" s="127"/>
      <c r="D70" s="183" t="s">
        <v>127</v>
      </c>
      <c r="E70" s="184"/>
      <c r="F70" s="184"/>
      <c r="G70" s="184"/>
      <c r="H70" s="184"/>
      <c r="I70" s="184"/>
      <c r="J70" s="185">
        <f>J148</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128</v>
      </c>
      <c r="E71" s="184"/>
      <c r="F71" s="184"/>
      <c r="G71" s="184"/>
      <c r="H71" s="184"/>
      <c r="I71" s="184"/>
      <c r="J71" s="185">
        <f>J163</f>
        <v>0</v>
      </c>
      <c r="K71" s="127"/>
      <c r="L71" s="186"/>
      <c r="S71" s="10"/>
      <c r="T71" s="10"/>
      <c r="U71" s="10"/>
      <c r="V71" s="10"/>
      <c r="W71" s="10"/>
      <c r="X71" s="10"/>
      <c r="Y71" s="10"/>
      <c r="Z71" s="10"/>
      <c r="AA71" s="10"/>
      <c r="AB71" s="10"/>
      <c r="AC71" s="10"/>
      <c r="AD71" s="10"/>
      <c r="AE71" s="10"/>
    </row>
    <row r="72" spans="1:31" s="10" customFormat="1" ht="19.9" customHeight="1">
      <c r="A72" s="10"/>
      <c r="B72" s="182"/>
      <c r="C72" s="127"/>
      <c r="D72" s="183" t="s">
        <v>129</v>
      </c>
      <c r="E72" s="184"/>
      <c r="F72" s="184"/>
      <c r="G72" s="184"/>
      <c r="H72" s="184"/>
      <c r="I72" s="184"/>
      <c r="J72" s="185">
        <f>J188</f>
        <v>0</v>
      </c>
      <c r="K72" s="127"/>
      <c r="L72" s="186"/>
      <c r="S72" s="10"/>
      <c r="T72" s="10"/>
      <c r="U72" s="10"/>
      <c r="V72" s="10"/>
      <c r="W72" s="10"/>
      <c r="X72" s="10"/>
      <c r="Y72" s="10"/>
      <c r="Z72" s="10"/>
      <c r="AA72" s="10"/>
      <c r="AB72" s="10"/>
      <c r="AC72" s="10"/>
      <c r="AD72" s="10"/>
      <c r="AE72" s="10"/>
    </row>
    <row r="73" spans="1:31" s="10" customFormat="1" ht="19.9" customHeight="1">
      <c r="A73" s="10"/>
      <c r="B73" s="182"/>
      <c r="C73" s="127"/>
      <c r="D73" s="183" t="s">
        <v>130</v>
      </c>
      <c r="E73" s="184"/>
      <c r="F73" s="184"/>
      <c r="G73" s="184"/>
      <c r="H73" s="184"/>
      <c r="I73" s="184"/>
      <c r="J73" s="185">
        <f>J223</f>
        <v>0</v>
      </c>
      <c r="K73" s="127"/>
      <c r="L73" s="186"/>
      <c r="S73" s="10"/>
      <c r="T73" s="10"/>
      <c r="U73" s="10"/>
      <c r="V73" s="10"/>
      <c r="W73" s="10"/>
      <c r="X73" s="10"/>
      <c r="Y73" s="10"/>
      <c r="Z73" s="10"/>
      <c r="AA73" s="10"/>
      <c r="AB73" s="10"/>
      <c r="AC73" s="10"/>
      <c r="AD73" s="10"/>
      <c r="AE73" s="10"/>
    </row>
    <row r="74" spans="1:31" s="9" customFormat="1" ht="24.95" customHeight="1">
      <c r="A74" s="9"/>
      <c r="B74" s="176"/>
      <c r="C74" s="177"/>
      <c r="D74" s="178" t="s">
        <v>131</v>
      </c>
      <c r="E74" s="179"/>
      <c r="F74" s="179"/>
      <c r="G74" s="179"/>
      <c r="H74" s="179"/>
      <c r="I74" s="179"/>
      <c r="J74" s="180">
        <f>J243</f>
        <v>0</v>
      </c>
      <c r="K74" s="177"/>
      <c r="L74" s="181"/>
      <c r="S74" s="9"/>
      <c r="T74" s="9"/>
      <c r="U74" s="9"/>
      <c r="V74" s="9"/>
      <c r="W74" s="9"/>
      <c r="X74" s="9"/>
      <c r="Y74" s="9"/>
      <c r="Z74" s="9"/>
      <c r="AA74" s="9"/>
      <c r="AB74" s="9"/>
      <c r="AC74" s="9"/>
      <c r="AD74" s="9"/>
      <c r="AE74" s="9"/>
    </row>
    <row r="75" spans="1:31" s="2" customFormat="1" ht="21.8"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61"/>
      <c r="C76" s="62"/>
      <c r="D76" s="62"/>
      <c r="E76" s="62"/>
      <c r="F76" s="62"/>
      <c r="G76" s="62"/>
      <c r="H76" s="62"/>
      <c r="I76" s="62"/>
      <c r="J76" s="62"/>
      <c r="K76" s="62"/>
      <c r="L76" s="146"/>
      <c r="S76" s="40"/>
      <c r="T76" s="40"/>
      <c r="U76" s="40"/>
      <c r="V76" s="40"/>
      <c r="W76" s="40"/>
      <c r="X76" s="40"/>
      <c r="Y76" s="40"/>
      <c r="Z76" s="40"/>
      <c r="AA76" s="40"/>
      <c r="AB76" s="40"/>
      <c r="AC76" s="40"/>
      <c r="AD76" s="40"/>
      <c r="AE76" s="40"/>
    </row>
    <row r="80" spans="1:31" s="2" customFormat="1" ht="6.95" customHeight="1">
      <c r="A80" s="40"/>
      <c r="B80" s="63"/>
      <c r="C80" s="64"/>
      <c r="D80" s="64"/>
      <c r="E80" s="64"/>
      <c r="F80" s="64"/>
      <c r="G80" s="64"/>
      <c r="H80" s="64"/>
      <c r="I80" s="64"/>
      <c r="J80" s="64"/>
      <c r="K80" s="64"/>
      <c r="L80" s="146"/>
      <c r="S80" s="40"/>
      <c r="T80" s="40"/>
      <c r="U80" s="40"/>
      <c r="V80" s="40"/>
      <c r="W80" s="40"/>
      <c r="X80" s="40"/>
      <c r="Y80" s="40"/>
      <c r="Z80" s="40"/>
      <c r="AA80" s="40"/>
      <c r="AB80" s="40"/>
      <c r="AC80" s="40"/>
      <c r="AD80" s="40"/>
      <c r="AE80" s="40"/>
    </row>
    <row r="81" spans="1:31" s="2" customFormat="1" ht="24.95" customHeight="1">
      <c r="A81" s="40"/>
      <c r="B81" s="41"/>
      <c r="C81" s="25" t="s">
        <v>132</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16</v>
      </c>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6.5" customHeight="1">
      <c r="A84" s="40"/>
      <c r="B84" s="41"/>
      <c r="C84" s="42"/>
      <c r="D84" s="42"/>
      <c r="E84" s="171" t="str">
        <f>E7</f>
        <v>Modernizace tiskového sálu vlády (atrium)</v>
      </c>
      <c r="F84" s="34"/>
      <c r="G84" s="34"/>
      <c r="H84" s="34"/>
      <c r="I84" s="42"/>
      <c r="J84" s="42"/>
      <c r="K84" s="42"/>
      <c r="L84" s="146"/>
      <c r="S84" s="40"/>
      <c r="T84" s="40"/>
      <c r="U84" s="40"/>
      <c r="V84" s="40"/>
      <c r="W84" s="40"/>
      <c r="X84" s="40"/>
      <c r="Y84" s="40"/>
      <c r="Z84" s="40"/>
      <c r="AA84" s="40"/>
      <c r="AB84" s="40"/>
      <c r="AC84" s="40"/>
      <c r="AD84" s="40"/>
      <c r="AE84" s="40"/>
    </row>
    <row r="85" spans="2:12" s="1" customFormat="1" ht="12" customHeight="1">
      <c r="B85" s="23"/>
      <c r="C85" s="34" t="s">
        <v>112</v>
      </c>
      <c r="D85" s="24"/>
      <c r="E85" s="24"/>
      <c r="F85" s="24"/>
      <c r="G85" s="24"/>
      <c r="H85" s="24"/>
      <c r="I85" s="24"/>
      <c r="J85" s="24"/>
      <c r="K85" s="24"/>
      <c r="L85" s="22"/>
    </row>
    <row r="86" spans="1:31" s="2" customFormat="1" ht="16.5" customHeight="1">
      <c r="A86" s="40"/>
      <c r="B86" s="41"/>
      <c r="C86" s="42"/>
      <c r="D86" s="42"/>
      <c r="E86" s="171" t="s">
        <v>113</v>
      </c>
      <c r="F86" s="42"/>
      <c r="G86" s="42"/>
      <c r="H86" s="42"/>
      <c r="I86" s="42"/>
      <c r="J86" s="42"/>
      <c r="K86" s="42"/>
      <c r="L86" s="146"/>
      <c r="S86" s="40"/>
      <c r="T86" s="40"/>
      <c r="U86" s="40"/>
      <c r="V86" s="40"/>
      <c r="W86" s="40"/>
      <c r="X86" s="40"/>
      <c r="Y86" s="40"/>
      <c r="Z86" s="40"/>
      <c r="AA86" s="40"/>
      <c r="AB86" s="40"/>
      <c r="AC86" s="40"/>
      <c r="AD86" s="40"/>
      <c r="AE86" s="40"/>
    </row>
    <row r="87" spans="1:31" s="2" customFormat="1" ht="12" customHeight="1">
      <c r="A87" s="40"/>
      <c r="B87" s="41"/>
      <c r="C87" s="34" t="s">
        <v>114</v>
      </c>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16.5" customHeight="1">
      <c r="A88" s="40"/>
      <c r="B88" s="41"/>
      <c r="C88" s="42"/>
      <c r="D88" s="42"/>
      <c r="E88" s="71" t="str">
        <f>E11</f>
        <v>D.1.1.1 - Bourané konstrukce</v>
      </c>
      <c r="F88" s="42"/>
      <c r="G88" s="42"/>
      <c r="H88" s="42"/>
      <c r="I88" s="42"/>
      <c r="J88" s="42"/>
      <c r="K88" s="42"/>
      <c r="L88" s="146"/>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6"/>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F14</f>
        <v>Úřad vlády ČR, Nábřeží Edvarda Beneše 4, 118 01</v>
      </c>
      <c r="G90" s="42"/>
      <c r="H90" s="42"/>
      <c r="I90" s="34" t="s">
        <v>23</v>
      </c>
      <c r="J90" s="74" t="str">
        <f>IF(J14="","",J14)</f>
        <v>5. 4. 2023</v>
      </c>
      <c r="K90" s="42"/>
      <c r="L90" s="146"/>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pans="1:31" s="2" customFormat="1" ht="25.65" customHeight="1">
      <c r="A92" s="40"/>
      <c r="B92" s="41"/>
      <c r="C92" s="34" t="s">
        <v>25</v>
      </c>
      <c r="D92" s="42"/>
      <c r="E92" s="42"/>
      <c r="F92" s="29" t="str">
        <f>E17</f>
        <v>Úřad vlády České republiky</v>
      </c>
      <c r="G92" s="42"/>
      <c r="H92" s="42"/>
      <c r="I92" s="34" t="s">
        <v>33</v>
      </c>
      <c r="J92" s="38" t="str">
        <f>E23</f>
        <v>Ateliér Velehradský s.r.o.</v>
      </c>
      <c r="K92" s="42"/>
      <c r="L92" s="146"/>
      <c r="S92" s="40"/>
      <c r="T92" s="40"/>
      <c r="U92" s="40"/>
      <c r="V92" s="40"/>
      <c r="W92" s="40"/>
      <c r="X92" s="40"/>
      <c r="Y92" s="40"/>
      <c r="Z92" s="40"/>
      <c r="AA92" s="40"/>
      <c r="AB92" s="40"/>
      <c r="AC92" s="40"/>
      <c r="AD92" s="40"/>
      <c r="AE92" s="40"/>
    </row>
    <row r="93" spans="1:31" s="2" customFormat="1" ht="25.65" customHeight="1">
      <c r="A93" s="40"/>
      <c r="B93" s="41"/>
      <c r="C93" s="34" t="s">
        <v>31</v>
      </c>
      <c r="D93" s="42"/>
      <c r="E93" s="42"/>
      <c r="F93" s="29" t="str">
        <f>IF(E20="","",E20)</f>
        <v>Vyplň údaj</v>
      </c>
      <c r="G93" s="42"/>
      <c r="H93" s="42"/>
      <c r="I93" s="34" t="s">
        <v>38</v>
      </c>
      <c r="J93" s="38" t="str">
        <f>E26</f>
        <v>Ateliér Velehradský s.r.o.</v>
      </c>
      <c r="K93" s="42"/>
      <c r="L93" s="146"/>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46"/>
      <c r="S94" s="40"/>
      <c r="T94" s="40"/>
      <c r="U94" s="40"/>
      <c r="V94" s="40"/>
      <c r="W94" s="40"/>
      <c r="X94" s="40"/>
      <c r="Y94" s="40"/>
      <c r="Z94" s="40"/>
      <c r="AA94" s="40"/>
      <c r="AB94" s="40"/>
      <c r="AC94" s="40"/>
      <c r="AD94" s="40"/>
      <c r="AE94" s="40"/>
    </row>
    <row r="95" spans="1:31" s="11" customFormat="1" ht="29.25" customHeight="1">
      <c r="A95" s="187"/>
      <c r="B95" s="188"/>
      <c r="C95" s="189" t="s">
        <v>133</v>
      </c>
      <c r="D95" s="190" t="s">
        <v>60</v>
      </c>
      <c r="E95" s="190" t="s">
        <v>56</v>
      </c>
      <c r="F95" s="190" t="s">
        <v>57</v>
      </c>
      <c r="G95" s="190" t="s">
        <v>134</v>
      </c>
      <c r="H95" s="190" t="s">
        <v>135</v>
      </c>
      <c r="I95" s="190" t="s">
        <v>136</v>
      </c>
      <c r="J95" s="190" t="s">
        <v>119</v>
      </c>
      <c r="K95" s="191" t="s">
        <v>137</v>
      </c>
      <c r="L95" s="192"/>
      <c r="M95" s="94" t="s">
        <v>19</v>
      </c>
      <c r="N95" s="95" t="s">
        <v>45</v>
      </c>
      <c r="O95" s="95" t="s">
        <v>138</v>
      </c>
      <c r="P95" s="95" t="s">
        <v>139</v>
      </c>
      <c r="Q95" s="95" t="s">
        <v>140</v>
      </c>
      <c r="R95" s="95" t="s">
        <v>141</v>
      </c>
      <c r="S95" s="95" t="s">
        <v>142</v>
      </c>
      <c r="T95" s="96" t="s">
        <v>143</v>
      </c>
      <c r="U95" s="187"/>
      <c r="V95" s="187"/>
      <c r="W95" s="187"/>
      <c r="X95" s="187"/>
      <c r="Y95" s="187"/>
      <c r="Z95" s="187"/>
      <c r="AA95" s="187"/>
      <c r="AB95" s="187"/>
      <c r="AC95" s="187"/>
      <c r="AD95" s="187"/>
      <c r="AE95" s="187"/>
    </row>
    <row r="96" spans="1:63" s="2" customFormat="1" ht="22.8" customHeight="1">
      <c r="A96" s="40"/>
      <c r="B96" s="41"/>
      <c r="C96" s="101" t="s">
        <v>144</v>
      </c>
      <c r="D96" s="42"/>
      <c r="E96" s="42"/>
      <c r="F96" s="42"/>
      <c r="G96" s="42"/>
      <c r="H96" s="42"/>
      <c r="I96" s="42"/>
      <c r="J96" s="193">
        <f>BK96</f>
        <v>0</v>
      </c>
      <c r="K96" s="42"/>
      <c r="L96" s="46"/>
      <c r="M96" s="97"/>
      <c r="N96" s="194"/>
      <c r="O96" s="98"/>
      <c r="P96" s="195">
        <f>P97+P123+P243</f>
        <v>0</v>
      </c>
      <c r="Q96" s="98"/>
      <c r="R96" s="195">
        <f>R97+R123+R243</f>
        <v>0</v>
      </c>
      <c r="S96" s="98"/>
      <c r="T96" s="196">
        <f>T97+T123+T243</f>
        <v>31.315740449999996</v>
      </c>
      <c r="U96" s="40"/>
      <c r="V96" s="40"/>
      <c r="W96" s="40"/>
      <c r="X96" s="40"/>
      <c r="Y96" s="40"/>
      <c r="Z96" s="40"/>
      <c r="AA96" s="40"/>
      <c r="AB96" s="40"/>
      <c r="AC96" s="40"/>
      <c r="AD96" s="40"/>
      <c r="AE96" s="40"/>
      <c r="AT96" s="19" t="s">
        <v>74</v>
      </c>
      <c r="AU96" s="19" t="s">
        <v>120</v>
      </c>
      <c r="BK96" s="197">
        <f>BK97+BK123+BK243</f>
        <v>0</v>
      </c>
    </row>
    <row r="97" spans="1:63" s="12" customFormat="1" ht="25.9" customHeight="1">
      <c r="A97" s="12"/>
      <c r="B97" s="198"/>
      <c r="C97" s="199"/>
      <c r="D97" s="200" t="s">
        <v>74</v>
      </c>
      <c r="E97" s="201" t="s">
        <v>145</v>
      </c>
      <c r="F97" s="201" t="s">
        <v>146</v>
      </c>
      <c r="G97" s="199"/>
      <c r="H97" s="199"/>
      <c r="I97" s="202"/>
      <c r="J97" s="203">
        <f>BK97</f>
        <v>0</v>
      </c>
      <c r="K97" s="199"/>
      <c r="L97" s="204"/>
      <c r="M97" s="205"/>
      <c r="N97" s="206"/>
      <c r="O97" s="206"/>
      <c r="P97" s="207">
        <f>P98+P111</f>
        <v>0</v>
      </c>
      <c r="Q97" s="206"/>
      <c r="R97" s="207">
        <f>R98+R111</f>
        <v>0</v>
      </c>
      <c r="S97" s="206"/>
      <c r="T97" s="208">
        <f>T98+T111</f>
        <v>1.399812</v>
      </c>
      <c r="U97" s="12"/>
      <c r="V97" s="12"/>
      <c r="W97" s="12"/>
      <c r="X97" s="12"/>
      <c r="Y97" s="12"/>
      <c r="Z97" s="12"/>
      <c r="AA97" s="12"/>
      <c r="AB97" s="12"/>
      <c r="AC97" s="12"/>
      <c r="AD97" s="12"/>
      <c r="AE97" s="12"/>
      <c r="AR97" s="209" t="s">
        <v>82</v>
      </c>
      <c r="AT97" s="210" t="s">
        <v>74</v>
      </c>
      <c r="AU97" s="210" t="s">
        <v>75</v>
      </c>
      <c r="AY97" s="209" t="s">
        <v>147</v>
      </c>
      <c r="BK97" s="211">
        <f>BK98+BK111</f>
        <v>0</v>
      </c>
    </row>
    <row r="98" spans="1:63" s="12" customFormat="1" ht="22.8" customHeight="1">
      <c r="A98" s="12"/>
      <c r="B98" s="198"/>
      <c r="C98" s="199"/>
      <c r="D98" s="200" t="s">
        <v>74</v>
      </c>
      <c r="E98" s="212" t="s">
        <v>148</v>
      </c>
      <c r="F98" s="212" t="s">
        <v>149</v>
      </c>
      <c r="G98" s="199"/>
      <c r="H98" s="199"/>
      <c r="I98" s="202"/>
      <c r="J98" s="213">
        <f>BK98</f>
        <v>0</v>
      </c>
      <c r="K98" s="199"/>
      <c r="L98" s="204"/>
      <c r="M98" s="205"/>
      <c r="N98" s="206"/>
      <c r="O98" s="206"/>
      <c r="P98" s="207">
        <f>SUM(P99:P110)</f>
        <v>0</v>
      </c>
      <c r="Q98" s="206"/>
      <c r="R98" s="207">
        <f>SUM(R99:R110)</f>
        <v>0</v>
      </c>
      <c r="S98" s="206"/>
      <c r="T98" s="208">
        <f>SUM(T99:T110)</f>
        <v>1.399812</v>
      </c>
      <c r="U98" s="12"/>
      <c r="V98" s="12"/>
      <c r="W98" s="12"/>
      <c r="X98" s="12"/>
      <c r="Y98" s="12"/>
      <c r="Z98" s="12"/>
      <c r="AA98" s="12"/>
      <c r="AB98" s="12"/>
      <c r="AC98" s="12"/>
      <c r="AD98" s="12"/>
      <c r="AE98" s="12"/>
      <c r="AR98" s="209" t="s">
        <v>82</v>
      </c>
      <c r="AT98" s="210" t="s">
        <v>74</v>
      </c>
      <c r="AU98" s="210" t="s">
        <v>82</v>
      </c>
      <c r="AY98" s="209" t="s">
        <v>147</v>
      </c>
      <c r="BK98" s="211">
        <f>SUM(BK99:BK110)</f>
        <v>0</v>
      </c>
    </row>
    <row r="99" spans="1:65" s="2" customFormat="1" ht="16.5" customHeight="1">
      <c r="A99" s="40"/>
      <c r="B99" s="41"/>
      <c r="C99" s="214" t="s">
        <v>82</v>
      </c>
      <c r="D99" s="214" t="s">
        <v>150</v>
      </c>
      <c r="E99" s="215" t="s">
        <v>151</v>
      </c>
      <c r="F99" s="216" t="s">
        <v>152</v>
      </c>
      <c r="G99" s="217" t="s">
        <v>153</v>
      </c>
      <c r="H99" s="218">
        <v>0.628</v>
      </c>
      <c r="I99" s="219"/>
      <c r="J99" s="220">
        <f>ROUND(I99*H99,2)</f>
        <v>0</v>
      </c>
      <c r="K99" s="216" t="s">
        <v>154</v>
      </c>
      <c r="L99" s="46"/>
      <c r="M99" s="221" t="s">
        <v>19</v>
      </c>
      <c r="N99" s="222" t="s">
        <v>46</v>
      </c>
      <c r="O99" s="86"/>
      <c r="P99" s="223">
        <f>O99*H99</f>
        <v>0</v>
      </c>
      <c r="Q99" s="223">
        <v>0</v>
      </c>
      <c r="R99" s="223">
        <f>Q99*H99</f>
        <v>0</v>
      </c>
      <c r="S99" s="223">
        <v>2.2</v>
      </c>
      <c r="T99" s="224">
        <f>S99*H99</f>
        <v>1.3816000000000002</v>
      </c>
      <c r="U99" s="40"/>
      <c r="V99" s="40"/>
      <c r="W99" s="40"/>
      <c r="X99" s="40"/>
      <c r="Y99" s="40"/>
      <c r="Z99" s="40"/>
      <c r="AA99" s="40"/>
      <c r="AB99" s="40"/>
      <c r="AC99" s="40"/>
      <c r="AD99" s="40"/>
      <c r="AE99" s="40"/>
      <c r="AR99" s="225" t="s">
        <v>155</v>
      </c>
      <c r="AT99" s="225" t="s">
        <v>150</v>
      </c>
      <c r="AU99" s="225" t="s">
        <v>84</v>
      </c>
      <c r="AY99" s="19" t="s">
        <v>147</v>
      </c>
      <c r="BE99" s="226">
        <f>IF(N99="základní",J99,0)</f>
        <v>0</v>
      </c>
      <c r="BF99" s="226">
        <f>IF(N99="snížená",J99,0)</f>
        <v>0</v>
      </c>
      <c r="BG99" s="226">
        <f>IF(N99="zákl. přenesená",J99,0)</f>
        <v>0</v>
      </c>
      <c r="BH99" s="226">
        <f>IF(N99="sníž. přenesená",J99,0)</f>
        <v>0</v>
      </c>
      <c r="BI99" s="226">
        <f>IF(N99="nulová",J99,0)</f>
        <v>0</v>
      </c>
      <c r="BJ99" s="19" t="s">
        <v>82</v>
      </c>
      <c r="BK99" s="226">
        <f>ROUND(I99*H99,2)</f>
        <v>0</v>
      </c>
      <c r="BL99" s="19" t="s">
        <v>155</v>
      </c>
      <c r="BM99" s="225" t="s">
        <v>156</v>
      </c>
    </row>
    <row r="100" spans="1:47" s="2" customFormat="1" ht="12">
      <c r="A100" s="40"/>
      <c r="B100" s="41"/>
      <c r="C100" s="42"/>
      <c r="D100" s="227" t="s">
        <v>157</v>
      </c>
      <c r="E100" s="42"/>
      <c r="F100" s="228" t="s">
        <v>158</v>
      </c>
      <c r="G100" s="42"/>
      <c r="H100" s="42"/>
      <c r="I100" s="229"/>
      <c r="J100" s="42"/>
      <c r="K100" s="42"/>
      <c r="L100" s="46"/>
      <c r="M100" s="230"/>
      <c r="N100" s="231"/>
      <c r="O100" s="86"/>
      <c r="P100" s="86"/>
      <c r="Q100" s="86"/>
      <c r="R100" s="86"/>
      <c r="S100" s="86"/>
      <c r="T100" s="87"/>
      <c r="U100" s="40"/>
      <c r="V100" s="40"/>
      <c r="W100" s="40"/>
      <c r="X100" s="40"/>
      <c r="Y100" s="40"/>
      <c r="Z100" s="40"/>
      <c r="AA100" s="40"/>
      <c r="AB100" s="40"/>
      <c r="AC100" s="40"/>
      <c r="AD100" s="40"/>
      <c r="AE100" s="40"/>
      <c r="AT100" s="19" t="s">
        <v>157</v>
      </c>
      <c r="AU100" s="19" t="s">
        <v>84</v>
      </c>
    </row>
    <row r="101" spans="1:51" s="13" customFormat="1" ht="12">
      <c r="A101" s="13"/>
      <c r="B101" s="232"/>
      <c r="C101" s="233"/>
      <c r="D101" s="234" t="s">
        <v>159</v>
      </c>
      <c r="E101" s="235" t="s">
        <v>19</v>
      </c>
      <c r="F101" s="236" t="s">
        <v>160</v>
      </c>
      <c r="G101" s="233"/>
      <c r="H101" s="235" t="s">
        <v>19</v>
      </c>
      <c r="I101" s="237"/>
      <c r="J101" s="233"/>
      <c r="K101" s="233"/>
      <c r="L101" s="238"/>
      <c r="M101" s="239"/>
      <c r="N101" s="240"/>
      <c r="O101" s="240"/>
      <c r="P101" s="240"/>
      <c r="Q101" s="240"/>
      <c r="R101" s="240"/>
      <c r="S101" s="240"/>
      <c r="T101" s="241"/>
      <c r="U101" s="13"/>
      <c r="V101" s="13"/>
      <c r="W101" s="13"/>
      <c r="X101" s="13"/>
      <c r="Y101" s="13"/>
      <c r="Z101" s="13"/>
      <c r="AA101" s="13"/>
      <c r="AB101" s="13"/>
      <c r="AC101" s="13"/>
      <c r="AD101" s="13"/>
      <c r="AE101" s="13"/>
      <c r="AT101" s="242" t="s">
        <v>159</v>
      </c>
      <c r="AU101" s="242" t="s">
        <v>84</v>
      </c>
      <c r="AV101" s="13" t="s">
        <v>82</v>
      </c>
      <c r="AW101" s="13" t="s">
        <v>37</v>
      </c>
      <c r="AX101" s="13" t="s">
        <v>75</v>
      </c>
      <c r="AY101" s="242" t="s">
        <v>147</v>
      </c>
    </row>
    <row r="102" spans="1:51" s="14" customFormat="1" ht="12">
      <c r="A102" s="14"/>
      <c r="B102" s="243"/>
      <c r="C102" s="244"/>
      <c r="D102" s="234" t="s">
        <v>159</v>
      </c>
      <c r="E102" s="245" t="s">
        <v>19</v>
      </c>
      <c r="F102" s="246" t="s">
        <v>161</v>
      </c>
      <c r="G102" s="244"/>
      <c r="H102" s="247">
        <v>0.628</v>
      </c>
      <c r="I102" s="248"/>
      <c r="J102" s="244"/>
      <c r="K102" s="244"/>
      <c r="L102" s="249"/>
      <c r="M102" s="250"/>
      <c r="N102" s="251"/>
      <c r="O102" s="251"/>
      <c r="P102" s="251"/>
      <c r="Q102" s="251"/>
      <c r="R102" s="251"/>
      <c r="S102" s="251"/>
      <c r="T102" s="252"/>
      <c r="U102" s="14"/>
      <c r="V102" s="14"/>
      <c r="W102" s="14"/>
      <c r="X102" s="14"/>
      <c r="Y102" s="14"/>
      <c r="Z102" s="14"/>
      <c r="AA102" s="14"/>
      <c r="AB102" s="14"/>
      <c r="AC102" s="14"/>
      <c r="AD102" s="14"/>
      <c r="AE102" s="14"/>
      <c r="AT102" s="253" t="s">
        <v>159</v>
      </c>
      <c r="AU102" s="253" t="s">
        <v>84</v>
      </c>
      <c r="AV102" s="14" t="s">
        <v>84</v>
      </c>
      <c r="AW102" s="14" t="s">
        <v>37</v>
      </c>
      <c r="AX102" s="14" t="s">
        <v>75</v>
      </c>
      <c r="AY102" s="253" t="s">
        <v>147</v>
      </c>
    </row>
    <row r="103" spans="1:51" s="15" customFormat="1" ht="12">
      <c r="A103" s="15"/>
      <c r="B103" s="254"/>
      <c r="C103" s="255"/>
      <c r="D103" s="234" t="s">
        <v>159</v>
      </c>
      <c r="E103" s="256" t="s">
        <v>19</v>
      </c>
      <c r="F103" s="257" t="s">
        <v>162</v>
      </c>
      <c r="G103" s="255"/>
      <c r="H103" s="258">
        <v>0.628</v>
      </c>
      <c r="I103" s="259"/>
      <c r="J103" s="255"/>
      <c r="K103" s="255"/>
      <c r="L103" s="260"/>
      <c r="M103" s="261"/>
      <c r="N103" s="262"/>
      <c r="O103" s="262"/>
      <c r="P103" s="262"/>
      <c r="Q103" s="262"/>
      <c r="R103" s="262"/>
      <c r="S103" s="262"/>
      <c r="T103" s="263"/>
      <c r="U103" s="15"/>
      <c r="V103" s="15"/>
      <c r="W103" s="15"/>
      <c r="X103" s="15"/>
      <c r="Y103" s="15"/>
      <c r="Z103" s="15"/>
      <c r="AA103" s="15"/>
      <c r="AB103" s="15"/>
      <c r="AC103" s="15"/>
      <c r="AD103" s="15"/>
      <c r="AE103" s="15"/>
      <c r="AT103" s="264" t="s">
        <v>159</v>
      </c>
      <c r="AU103" s="264" t="s">
        <v>84</v>
      </c>
      <c r="AV103" s="15" t="s">
        <v>155</v>
      </c>
      <c r="AW103" s="15" t="s">
        <v>37</v>
      </c>
      <c r="AX103" s="15" t="s">
        <v>82</v>
      </c>
      <c r="AY103" s="264" t="s">
        <v>147</v>
      </c>
    </row>
    <row r="104" spans="1:65" s="2" customFormat="1" ht="21.75" customHeight="1">
      <c r="A104" s="40"/>
      <c r="B104" s="41"/>
      <c r="C104" s="214" t="s">
        <v>84</v>
      </c>
      <c r="D104" s="214" t="s">
        <v>150</v>
      </c>
      <c r="E104" s="215" t="s">
        <v>163</v>
      </c>
      <c r="F104" s="216" t="s">
        <v>164</v>
      </c>
      <c r="G104" s="217" t="s">
        <v>153</v>
      </c>
      <c r="H104" s="218">
        <v>0.628</v>
      </c>
      <c r="I104" s="219"/>
      <c r="J104" s="220">
        <f>ROUND(I104*H104,2)</f>
        <v>0</v>
      </c>
      <c r="K104" s="216" t="s">
        <v>154</v>
      </c>
      <c r="L104" s="46"/>
      <c r="M104" s="221" t="s">
        <v>19</v>
      </c>
      <c r="N104" s="222" t="s">
        <v>46</v>
      </c>
      <c r="O104" s="86"/>
      <c r="P104" s="223">
        <f>O104*H104</f>
        <v>0</v>
      </c>
      <c r="Q104" s="223">
        <v>0</v>
      </c>
      <c r="R104" s="223">
        <f>Q104*H104</f>
        <v>0</v>
      </c>
      <c r="S104" s="223">
        <v>0.029</v>
      </c>
      <c r="T104" s="224">
        <f>S104*H104</f>
        <v>0.018212000000000002</v>
      </c>
      <c r="U104" s="40"/>
      <c r="V104" s="40"/>
      <c r="W104" s="40"/>
      <c r="X104" s="40"/>
      <c r="Y104" s="40"/>
      <c r="Z104" s="40"/>
      <c r="AA104" s="40"/>
      <c r="AB104" s="40"/>
      <c r="AC104" s="40"/>
      <c r="AD104" s="40"/>
      <c r="AE104" s="40"/>
      <c r="AR104" s="225" t="s">
        <v>155</v>
      </c>
      <c r="AT104" s="225" t="s">
        <v>150</v>
      </c>
      <c r="AU104" s="225" t="s">
        <v>84</v>
      </c>
      <c r="AY104" s="19" t="s">
        <v>147</v>
      </c>
      <c r="BE104" s="226">
        <f>IF(N104="základní",J104,0)</f>
        <v>0</v>
      </c>
      <c r="BF104" s="226">
        <f>IF(N104="snížená",J104,0)</f>
        <v>0</v>
      </c>
      <c r="BG104" s="226">
        <f>IF(N104="zákl. přenesená",J104,0)</f>
        <v>0</v>
      </c>
      <c r="BH104" s="226">
        <f>IF(N104="sníž. přenesená",J104,0)</f>
        <v>0</v>
      </c>
      <c r="BI104" s="226">
        <f>IF(N104="nulová",J104,0)</f>
        <v>0</v>
      </c>
      <c r="BJ104" s="19" t="s">
        <v>82</v>
      </c>
      <c r="BK104" s="226">
        <f>ROUND(I104*H104,2)</f>
        <v>0</v>
      </c>
      <c r="BL104" s="19" t="s">
        <v>155</v>
      </c>
      <c r="BM104" s="225" t="s">
        <v>165</v>
      </c>
    </row>
    <row r="105" spans="1:47" s="2" customFormat="1" ht="12">
      <c r="A105" s="40"/>
      <c r="B105" s="41"/>
      <c r="C105" s="42"/>
      <c r="D105" s="227" t="s">
        <v>157</v>
      </c>
      <c r="E105" s="42"/>
      <c r="F105" s="228" t="s">
        <v>166</v>
      </c>
      <c r="G105" s="42"/>
      <c r="H105" s="42"/>
      <c r="I105" s="229"/>
      <c r="J105" s="42"/>
      <c r="K105" s="42"/>
      <c r="L105" s="46"/>
      <c r="M105" s="230"/>
      <c r="N105" s="231"/>
      <c r="O105" s="86"/>
      <c r="P105" s="86"/>
      <c r="Q105" s="86"/>
      <c r="R105" s="86"/>
      <c r="S105" s="86"/>
      <c r="T105" s="87"/>
      <c r="U105" s="40"/>
      <c r="V105" s="40"/>
      <c r="W105" s="40"/>
      <c r="X105" s="40"/>
      <c r="Y105" s="40"/>
      <c r="Z105" s="40"/>
      <c r="AA105" s="40"/>
      <c r="AB105" s="40"/>
      <c r="AC105" s="40"/>
      <c r="AD105" s="40"/>
      <c r="AE105" s="40"/>
      <c r="AT105" s="19" t="s">
        <v>157</v>
      </c>
      <c r="AU105" s="19" t="s">
        <v>84</v>
      </c>
    </row>
    <row r="106" spans="1:65" s="2" customFormat="1" ht="16.5" customHeight="1">
      <c r="A106" s="40"/>
      <c r="B106" s="41"/>
      <c r="C106" s="214" t="s">
        <v>167</v>
      </c>
      <c r="D106" s="214" t="s">
        <v>150</v>
      </c>
      <c r="E106" s="215" t="s">
        <v>168</v>
      </c>
      <c r="F106" s="216" t="s">
        <v>169</v>
      </c>
      <c r="G106" s="217" t="s">
        <v>170</v>
      </c>
      <c r="H106" s="218">
        <v>14.5</v>
      </c>
      <c r="I106" s="219"/>
      <c r="J106" s="220">
        <f>ROUND(I106*H106,2)</f>
        <v>0</v>
      </c>
      <c r="K106" s="216" t="s">
        <v>154</v>
      </c>
      <c r="L106" s="46"/>
      <c r="M106" s="221" t="s">
        <v>19</v>
      </c>
      <c r="N106" s="222" t="s">
        <v>46</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155</v>
      </c>
      <c r="AT106" s="225" t="s">
        <v>150</v>
      </c>
      <c r="AU106" s="225" t="s">
        <v>84</v>
      </c>
      <c r="AY106" s="19" t="s">
        <v>147</v>
      </c>
      <c r="BE106" s="226">
        <f>IF(N106="základní",J106,0)</f>
        <v>0</v>
      </c>
      <c r="BF106" s="226">
        <f>IF(N106="snížená",J106,0)</f>
        <v>0</v>
      </c>
      <c r="BG106" s="226">
        <f>IF(N106="zákl. přenesená",J106,0)</f>
        <v>0</v>
      </c>
      <c r="BH106" s="226">
        <f>IF(N106="sníž. přenesená",J106,0)</f>
        <v>0</v>
      </c>
      <c r="BI106" s="226">
        <f>IF(N106="nulová",J106,0)</f>
        <v>0</v>
      </c>
      <c r="BJ106" s="19" t="s">
        <v>82</v>
      </c>
      <c r="BK106" s="226">
        <f>ROUND(I106*H106,2)</f>
        <v>0</v>
      </c>
      <c r="BL106" s="19" t="s">
        <v>155</v>
      </c>
      <c r="BM106" s="225" t="s">
        <v>171</v>
      </c>
    </row>
    <row r="107" spans="1:47" s="2" customFormat="1" ht="12">
      <c r="A107" s="40"/>
      <c r="B107" s="41"/>
      <c r="C107" s="42"/>
      <c r="D107" s="227" t="s">
        <v>157</v>
      </c>
      <c r="E107" s="42"/>
      <c r="F107" s="228" t="s">
        <v>172</v>
      </c>
      <c r="G107" s="42"/>
      <c r="H107" s="42"/>
      <c r="I107" s="229"/>
      <c r="J107" s="42"/>
      <c r="K107" s="42"/>
      <c r="L107" s="46"/>
      <c r="M107" s="230"/>
      <c r="N107" s="231"/>
      <c r="O107" s="86"/>
      <c r="P107" s="86"/>
      <c r="Q107" s="86"/>
      <c r="R107" s="86"/>
      <c r="S107" s="86"/>
      <c r="T107" s="87"/>
      <c r="U107" s="40"/>
      <c r="V107" s="40"/>
      <c r="W107" s="40"/>
      <c r="X107" s="40"/>
      <c r="Y107" s="40"/>
      <c r="Z107" s="40"/>
      <c r="AA107" s="40"/>
      <c r="AB107" s="40"/>
      <c r="AC107" s="40"/>
      <c r="AD107" s="40"/>
      <c r="AE107" s="40"/>
      <c r="AT107" s="19" t="s">
        <v>157</v>
      </c>
      <c r="AU107" s="19" t="s">
        <v>84</v>
      </c>
    </row>
    <row r="108" spans="1:51" s="13" customFormat="1" ht="12">
      <c r="A108" s="13"/>
      <c r="B108" s="232"/>
      <c r="C108" s="233"/>
      <c r="D108" s="234" t="s">
        <v>159</v>
      </c>
      <c r="E108" s="235" t="s">
        <v>19</v>
      </c>
      <c r="F108" s="236" t="s">
        <v>173</v>
      </c>
      <c r="G108" s="233"/>
      <c r="H108" s="235" t="s">
        <v>19</v>
      </c>
      <c r="I108" s="237"/>
      <c r="J108" s="233"/>
      <c r="K108" s="233"/>
      <c r="L108" s="238"/>
      <c r="M108" s="239"/>
      <c r="N108" s="240"/>
      <c r="O108" s="240"/>
      <c r="P108" s="240"/>
      <c r="Q108" s="240"/>
      <c r="R108" s="240"/>
      <c r="S108" s="240"/>
      <c r="T108" s="241"/>
      <c r="U108" s="13"/>
      <c r="V108" s="13"/>
      <c r="W108" s="13"/>
      <c r="X108" s="13"/>
      <c r="Y108" s="13"/>
      <c r="Z108" s="13"/>
      <c r="AA108" s="13"/>
      <c r="AB108" s="13"/>
      <c r="AC108" s="13"/>
      <c r="AD108" s="13"/>
      <c r="AE108" s="13"/>
      <c r="AT108" s="242" t="s">
        <v>159</v>
      </c>
      <c r="AU108" s="242" t="s">
        <v>84</v>
      </c>
      <c r="AV108" s="13" t="s">
        <v>82</v>
      </c>
      <c r="AW108" s="13" t="s">
        <v>37</v>
      </c>
      <c r="AX108" s="13" t="s">
        <v>75</v>
      </c>
      <c r="AY108" s="242" t="s">
        <v>147</v>
      </c>
    </row>
    <row r="109" spans="1:51" s="14" customFormat="1" ht="12">
      <c r="A109" s="14"/>
      <c r="B109" s="243"/>
      <c r="C109" s="244"/>
      <c r="D109" s="234" t="s">
        <v>159</v>
      </c>
      <c r="E109" s="245" t="s">
        <v>19</v>
      </c>
      <c r="F109" s="246" t="s">
        <v>174</v>
      </c>
      <c r="G109" s="244"/>
      <c r="H109" s="247">
        <v>14.5</v>
      </c>
      <c r="I109" s="248"/>
      <c r="J109" s="244"/>
      <c r="K109" s="244"/>
      <c r="L109" s="249"/>
      <c r="M109" s="250"/>
      <c r="N109" s="251"/>
      <c r="O109" s="251"/>
      <c r="P109" s="251"/>
      <c r="Q109" s="251"/>
      <c r="R109" s="251"/>
      <c r="S109" s="251"/>
      <c r="T109" s="252"/>
      <c r="U109" s="14"/>
      <c r="V109" s="14"/>
      <c r="W109" s="14"/>
      <c r="X109" s="14"/>
      <c r="Y109" s="14"/>
      <c r="Z109" s="14"/>
      <c r="AA109" s="14"/>
      <c r="AB109" s="14"/>
      <c r="AC109" s="14"/>
      <c r="AD109" s="14"/>
      <c r="AE109" s="14"/>
      <c r="AT109" s="253" t="s">
        <v>159</v>
      </c>
      <c r="AU109" s="253" t="s">
        <v>84</v>
      </c>
      <c r="AV109" s="14" t="s">
        <v>84</v>
      </c>
      <c r="AW109" s="14" t="s">
        <v>37</v>
      </c>
      <c r="AX109" s="14" t="s">
        <v>75</v>
      </c>
      <c r="AY109" s="253" t="s">
        <v>147</v>
      </c>
    </row>
    <row r="110" spans="1:51" s="15" customFormat="1" ht="12">
      <c r="A110" s="15"/>
      <c r="B110" s="254"/>
      <c r="C110" s="255"/>
      <c r="D110" s="234" t="s">
        <v>159</v>
      </c>
      <c r="E110" s="256" t="s">
        <v>19</v>
      </c>
      <c r="F110" s="257" t="s">
        <v>162</v>
      </c>
      <c r="G110" s="255"/>
      <c r="H110" s="258">
        <v>14.5</v>
      </c>
      <c r="I110" s="259"/>
      <c r="J110" s="255"/>
      <c r="K110" s="255"/>
      <c r="L110" s="260"/>
      <c r="M110" s="261"/>
      <c r="N110" s="262"/>
      <c r="O110" s="262"/>
      <c r="P110" s="262"/>
      <c r="Q110" s="262"/>
      <c r="R110" s="262"/>
      <c r="S110" s="262"/>
      <c r="T110" s="263"/>
      <c r="U110" s="15"/>
      <c r="V110" s="15"/>
      <c r="W110" s="15"/>
      <c r="X110" s="15"/>
      <c r="Y110" s="15"/>
      <c r="Z110" s="15"/>
      <c r="AA110" s="15"/>
      <c r="AB110" s="15"/>
      <c r="AC110" s="15"/>
      <c r="AD110" s="15"/>
      <c r="AE110" s="15"/>
      <c r="AT110" s="264" t="s">
        <v>159</v>
      </c>
      <c r="AU110" s="264" t="s">
        <v>84</v>
      </c>
      <c r="AV110" s="15" t="s">
        <v>155</v>
      </c>
      <c r="AW110" s="15" t="s">
        <v>37</v>
      </c>
      <c r="AX110" s="15" t="s">
        <v>82</v>
      </c>
      <c r="AY110" s="264" t="s">
        <v>147</v>
      </c>
    </row>
    <row r="111" spans="1:63" s="12" customFormat="1" ht="22.8" customHeight="1">
      <c r="A111" s="12"/>
      <c r="B111" s="198"/>
      <c r="C111" s="199"/>
      <c r="D111" s="200" t="s">
        <v>74</v>
      </c>
      <c r="E111" s="212" t="s">
        <v>175</v>
      </c>
      <c r="F111" s="212" t="s">
        <v>176</v>
      </c>
      <c r="G111" s="199"/>
      <c r="H111" s="199"/>
      <c r="I111" s="202"/>
      <c r="J111" s="213">
        <f>BK111</f>
        <v>0</v>
      </c>
      <c r="K111" s="199"/>
      <c r="L111" s="204"/>
      <c r="M111" s="205"/>
      <c r="N111" s="206"/>
      <c r="O111" s="206"/>
      <c r="P111" s="207">
        <f>SUM(P112:P122)</f>
        <v>0</v>
      </c>
      <c r="Q111" s="206"/>
      <c r="R111" s="207">
        <f>SUM(R112:R122)</f>
        <v>0</v>
      </c>
      <c r="S111" s="206"/>
      <c r="T111" s="208">
        <f>SUM(T112:T122)</f>
        <v>0</v>
      </c>
      <c r="U111" s="12"/>
      <c r="V111" s="12"/>
      <c r="W111" s="12"/>
      <c r="X111" s="12"/>
      <c r="Y111" s="12"/>
      <c r="Z111" s="12"/>
      <c r="AA111" s="12"/>
      <c r="AB111" s="12"/>
      <c r="AC111" s="12"/>
      <c r="AD111" s="12"/>
      <c r="AE111" s="12"/>
      <c r="AR111" s="209" t="s">
        <v>82</v>
      </c>
      <c r="AT111" s="210" t="s">
        <v>74</v>
      </c>
      <c r="AU111" s="210" t="s">
        <v>82</v>
      </c>
      <c r="AY111" s="209" t="s">
        <v>147</v>
      </c>
      <c r="BK111" s="211">
        <f>SUM(BK112:BK122)</f>
        <v>0</v>
      </c>
    </row>
    <row r="112" spans="1:65" s="2" customFormat="1" ht="24.15" customHeight="1">
      <c r="A112" s="40"/>
      <c r="B112" s="41"/>
      <c r="C112" s="214" t="s">
        <v>155</v>
      </c>
      <c r="D112" s="214" t="s">
        <v>150</v>
      </c>
      <c r="E112" s="215" t="s">
        <v>177</v>
      </c>
      <c r="F112" s="216" t="s">
        <v>178</v>
      </c>
      <c r="G112" s="217" t="s">
        <v>179</v>
      </c>
      <c r="H112" s="218">
        <v>31.316</v>
      </c>
      <c r="I112" s="219"/>
      <c r="J112" s="220">
        <f>ROUND(I112*H112,2)</f>
        <v>0</v>
      </c>
      <c r="K112" s="216" t="s">
        <v>154</v>
      </c>
      <c r="L112" s="46"/>
      <c r="M112" s="221" t="s">
        <v>19</v>
      </c>
      <c r="N112" s="222" t="s">
        <v>46</v>
      </c>
      <c r="O112" s="86"/>
      <c r="P112" s="223">
        <f>O112*H112</f>
        <v>0</v>
      </c>
      <c r="Q112" s="223">
        <v>0</v>
      </c>
      <c r="R112" s="223">
        <f>Q112*H112</f>
        <v>0</v>
      </c>
      <c r="S112" s="223">
        <v>0</v>
      </c>
      <c r="T112" s="224">
        <f>S112*H112</f>
        <v>0</v>
      </c>
      <c r="U112" s="40"/>
      <c r="V112" s="40"/>
      <c r="W112" s="40"/>
      <c r="X112" s="40"/>
      <c r="Y112" s="40"/>
      <c r="Z112" s="40"/>
      <c r="AA112" s="40"/>
      <c r="AB112" s="40"/>
      <c r="AC112" s="40"/>
      <c r="AD112" s="40"/>
      <c r="AE112" s="40"/>
      <c r="AR112" s="225" t="s">
        <v>155</v>
      </c>
      <c r="AT112" s="225" t="s">
        <v>150</v>
      </c>
      <c r="AU112" s="225" t="s">
        <v>84</v>
      </c>
      <c r="AY112" s="19" t="s">
        <v>147</v>
      </c>
      <c r="BE112" s="226">
        <f>IF(N112="základní",J112,0)</f>
        <v>0</v>
      </c>
      <c r="BF112" s="226">
        <f>IF(N112="snížená",J112,0)</f>
        <v>0</v>
      </c>
      <c r="BG112" s="226">
        <f>IF(N112="zákl. přenesená",J112,0)</f>
        <v>0</v>
      </c>
      <c r="BH112" s="226">
        <f>IF(N112="sníž. přenesená",J112,0)</f>
        <v>0</v>
      </c>
      <c r="BI112" s="226">
        <f>IF(N112="nulová",J112,0)</f>
        <v>0</v>
      </c>
      <c r="BJ112" s="19" t="s">
        <v>82</v>
      </c>
      <c r="BK112" s="226">
        <f>ROUND(I112*H112,2)</f>
        <v>0</v>
      </c>
      <c r="BL112" s="19" t="s">
        <v>155</v>
      </c>
      <c r="BM112" s="225" t="s">
        <v>180</v>
      </c>
    </row>
    <row r="113" spans="1:47" s="2" customFormat="1" ht="12">
      <c r="A113" s="40"/>
      <c r="B113" s="41"/>
      <c r="C113" s="42"/>
      <c r="D113" s="227" t="s">
        <v>157</v>
      </c>
      <c r="E113" s="42"/>
      <c r="F113" s="228" t="s">
        <v>181</v>
      </c>
      <c r="G113" s="42"/>
      <c r="H113" s="42"/>
      <c r="I113" s="229"/>
      <c r="J113" s="42"/>
      <c r="K113" s="42"/>
      <c r="L113" s="46"/>
      <c r="M113" s="230"/>
      <c r="N113" s="231"/>
      <c r="O113" s="86"/>
      <c r="P113" s="86"/>
      <c r="Q113" s="86"/>
      <c r="R113" s="86"/>
      <c r="S113" s="86"/>
      <c r="T113" s="87"/>
      <c r="U113" s="40"/>
      <c r="V113" s="40"/>
      <c r="W113" s="40"/>
      <c r="X113" s="40"/>
      <c r="Y113" s="40"/>
      <c r="Z113" s="40"/>
      <c r="AA113" s="40"/>
      <c r="AB113" s="40"/>
      <c r="AC113" s="40"/>
      <c r="AD113" s="40"/>
      <c r="AE113" s="40"/>
      <c r="AT113" s="19" t="s">
        <v>157</v>
      </c>
      <c r="AU113" s="19" t="s">
        <v>84</v>
      </c>
    </row>
    <row r="114" spans="1:65" s="2" customFormat="1" ht="33" customHeight="1">
      <c r="A114" s="40"/>
      <c r="B114" s="41"/>
      <c r="C114" s="214" t="s">
        <v>182</v>
      </c>
      <c r="D114" s="214" t="s">
        <v>150</v>
      </c>
      <c r="E114" s="215" t="s">
        <v>183</v>
      </c>
      <c r="F114" s="216" t="s">
        <v>184</v>
      </c>
      <c r="G114" s="217" t="s">
        <v>179</v>
      </c>
      <c r="H114" s="218">
        <v>469.74</v>
      </c>
      <c r="I114" s="219"/>
      <c r="J114" s="220">
        <f>ROUND(I114*H114,2)</f>
        <v>0</v>
      </c>
      <c r="K114" s="216" t="s">
        <v>154</v>
      </c>
      <c r="L114" s="46"/>
      <c r="M114" s="221" t="s">
        <v>19</v>
      </c>
      <c r="N114" s="222" t="s">
        <v>46</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155</v>
      </c>
      <c r="AT114" s="225" t="s">
        <v>150</v>
      </c>
      <c r="AU114" s="225" t="s">
        <v>84</v>
      </c>
      <c r="AY114" s="19" t="s">
        <v>147</v>
      </c>
      <c r="BE114" s="226">
        <f>IF(N114="základní",J114,0)</f>
        <v>0</v>
      </c>
      <c r="BF114" s="226">
        <f>IF(N114="snížená",J114,0)</f>
        <v>0</v>
      </c>
      <c r="BG114" s="226">
        <f>IF(N114="zákl. přenesená",J114,0)</f>
        <v>0</v>
      </c>
      <c r="BH114" s="226">
        <f>IF(N114="sníž. přenesená",J114,0)</f>
        <v>0</v>
      </c>
      <c r="BI114" s="226">
        <f>IF(N114="nulová",J114,0)</f>
        <v>0</v>
      </c>
      <c r="BJ114" s="19" t="s">
        <v>82</v>
      </c>
      <c r="BK114" s="226">
        <f>ROUND(I114*H114,2)</f>
        <v>0</v>
      </c>
      <c r="BL114" s="19" t="s">
        <v>155</v>
      </c>
      <c r="BM114" s="225" t="s">
        <v>185</v>
      </c>
    </row>
    <row r="115" spans="1:47" s="2" customFormat="1" ht="12">
      <c r="A115" s="40"/>
      <c r="B115" s="41"/>
      <c r="C115" s="42"/>
      <c r="D115" s="227" t="s">
        <v>157</v>
      </c>
      <c r="E115" s="42"/>
      <c r="F115" s="228" t="s">
        <v>186</v>
      </c>
      <c r="G115" s="42"/>
      <c r="H115" s="42"/>
      <c r="I115" s="229"/>
      <c r="J115" s="42"/>
      <c r="K115" s="42"/>
      <c r="L115" s="46"/>
      <c r="M115" s="230"/>
      <c r="N115" s="231"/>
      <c r="O115" s="86"/>
      <c r="P115" s="86"/>
      <c r="Q115" s="86"/>
      <c r="R115" s="86"/>
      <c r="S115" s="86"/>
      <c r="T115" s="87"/>
      <c r="U115" s="40"/>
      <c r="V115" s="40"/>
      <c r="W115" s="40"/>
      <c r="X115" s="40"/>
      <c r="Y115" s="40"/>
      <c r="Z115" s="40"/>
      <c r="AA115" s="40"/>
      <c r="AB115" s="40"/>
      <c r="AC115" s="40"/>
      <c r="AD115" s="40"/>
      <c r="AE115" s="40"/>
      <c r="AT115" s="19" t="s">
        <v>157</v>
      </c>
      <c r="AU115" s="19" t="s">
        <v>84</v>
      </c>
    </row>
    <row r="116" spans="1:51" s="14" customFormat="1" ht="12">
      <c r="A116" s="14"/>
      <c r="B116" s="243"/>
      <c r="C116" s="244"/>
      <c r="D116" s="234" t="s">
        <v>159</v>
      </c>
      <c r="E116" s="244"/>
      <c r="F116" s="246" t="s">
        <v>187</v>
      </c>
      <c r="G116" s="244"/>
      <c r="H116" s="247">
        <v>469.74</v>
      </c>
      <c r="I116" s="248"/>
      <c r="J116" s="244"/>
      <c r="K116" s="244"/>
      <c r="L116" s="249"/>
      <c r="M116" s="250"/>
      <c r="N116" s="251"/>
      <c r="O116" s="251"/>
      <c r="P116" s="251"/>
      <c r="Q116" s="251"/>
      <c r="R116" s="251"/>
      <c r="S116" s="251"/>
      <c r="T116" s="252"/>
      <c r="U116" s="14"/>
      <c r="V116" s="14"/>
      <c r="W116" s="14"/>
      <c r="X116" s="14"/>
      <c r="Y116" s="14"/>
      <c r="Z116" s="14"/>
      <c r="AA116" s="14"/>
      <c r="AB116" s="14"/>
      <c r="AC116" s="14"/>
      <c r="AD116" s="14"/>
      <c r="AE116" s="14"/>
      <c r="AT116" s="253" t="s">
        <v>159</v>
      </c>
      <c r="AU116" s="253" t="s">
        <v>84</v>
      </c>
      <c r="AV116" s="14" t="s">
        <v>84</v>
      </c>
      <c r="AW116" s="14" t="s">
        <v>4</v>
      </c>
      <c r="AX116" s="14" t="s">
        <v>82</v>
      </c>
      <c r="AY116" s="253" t="s">
        <v>147</v>
      </c>
    </row>
    <row r="117" spans="1:65" s="2" customFormat="1" ht="21.75" customHeight="1">
      <c r="A117" s="40"/>
      <c r="B117" s="41"/>
      <c r="C117" s="214" t="s">
        <v>188</v>
      </c>
      <c r="D117" s="214" t="s">
        <v>150</v>
      </c>
      <c r="E117" s="215" t="s">
        <v>189</v>
      </c>
      <c r="F117" s="216" t="s">
        <v>190</v>
      </c>
      <c r="G117" s="217" t="s">
        <v>179</v>
      </c>
      <c r="H117" s="218">
        <v>31.316</v>
      </c>
      <c r="I117" s="219"/>
      <c r="J117" s="220">
        <f>ROUND(I117*H117,2)</f>
        <v>0</v>
      </c>
      <c r="K117" s="216" t="s">
        <v>154</v>
      </c>
      <c r="L117" s="46"/>
      <c r="M117" s="221" t="s">
        <v>19</v>
      </c>
      <c r="N117" s="222" t="s">
        <v>46</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155</v>
      </c>
      <c r="AT117" s="225" t="s">
        <v>150</v>
      </c>
      <c r="AU117" s="225" t="s">
        <v>84</v>
      </c>
      <c r="AY117" s="19" t="s">
        <v>147</v>
      </c>
      <c r="BE117" s="226">
        <f>IF(N117="základní",J117,0)</f>
        <v>0</v>
      </c>
      <c r="BF117" s="226">
        <f>IF(N117="snížená",J117,0)</f>
        <v>0</v>
      </c>
      <c r="BG117" s="226">
        <f>IF(N117="zákl. přenesená",J117,0)</f>
        <v>0</v>
      </c>
      <c r="BH117" s="226">
        <f>IF(N117="sníž. přenesená",J117,0)</f>
        <v>0</v>
      </c>
      <c r="BI117" s="226">
        <f>IF(N117="nulová",J117,0)</f>
        <v>0</v>
      </c>
      <c r="BJ117" s="19" t="s">
        <v>82</v>
      </c>
      <c r="BK117" s="226">
        <f>ROUND(I117*H117,2)</f>
        <v>0</v>
      </c>
      <c r="BL117" s="19" t="s">
        <v>155</v>
      </c>
      <c r="BM117" s="225" t="s">
        <v>191</v>
      </c>
    </row>
    <row r="118" spans="1:47" s="2" customFormat="1" ht="12">
      <c r="A118" s="40"/>
      <c r="B118" s="41"/>
      <c r="C118" s="42"/>
      <c r="D118" s="227" t="s">
        <v>157</v>
      </c>
      <c r="E118" s="42"/>
      <c r="F118" s="228" t="s">
        <v>192</v>
      </c>
      <c r="G118" s="42"/>
      <c r="H118" s="42"/>
      <c r="I118" s="229"/>
      <c r="J118" s="42"/>
      <c r="K118" s="42"/>
      <c r="L118" s="46"/>
      <c r="M118" s="230"/>
      <c r="N118" s="231"/>
      <c r="O118" s="86"/>
      <c r="P118" s="86"/>
      <c r="Q118" s="86"/>
      <c r="R118" s="86"/>
      <c r="S118" s="86"/>
      <c r="T118" s="87"/>
      <c r="U118" s="40"/>
      <c r="V118" s="40"/>
      <c r="W118" s="40"/>
      <c r="X118" s="40"/>
      <c r="Y118" s="40"/>
      <c r="Z118" s="40"/>
      <c r="AA118" s="40"/>
      <c r="AB118" s="40"/>
      <c r="AC118" s="40"/>
      <c r="AD118" s="40"/>
      <c r="AE118" s="40"/>
      <c r="AT118" s="19" t="s">
        <v>157</v>
      </c>
      <c r="AU118" s="19" t="s">
        <v>84</v>
      </c>
    </row>
    <row r="119" spans="1:65" s="2" customFormat="1" ht="24.15" customHeight="1">
      <c r="A119" s="40"/>
      <c r="B119" s="41"/>
      <c r="C119" s="214" t="s">
        <v>193</v>
      </c>
      <c r="D119" s="214" t="s">
        <v>150</v>
      </c>
      <c r="E119" s="215" t="s">
        <v>194</v>
      </c>
      <c r="F119" s="216" t="s">
        <v>195</v>
      </c>
      <c r="G119" s="217" t="s">
        <v>179</v>
      </c>
      <c r="H119" s="218">
        <v>281.844</v>
      </c>
      <c r="I119" s="219"/>
      <c r="J119" s="220">
        <f>ROUND(I119*H119,2)</f>
        <v>0</v>
      </c>
      <c r="K119" s="216" t="s">
        <v>154</v>
      </c>
      <c r="L119" s="46"/>
      <c r="M119" s="221" t="s">
        <v>19</v>
      </c>
      <c r="N119" s="222" t="s">
        <v>46</v>
      </c>
      <c r="O119" s="86"/>
      <c r="P119" s="223">
        <f>O119*H119</f>
        <v>0</v>
      </c>
      <c r="Q119" s="223">
        <v>0</v>
      </c>
      <c r="R119" s="223">
        <f>Q119*H119</f>
        <v>0</v>
      </c>
      <c r="S119" s="223">
        <v>0</v>
      </c>
      <c r="T119" s="224">
        <f>S119*H119</f>
        <v>0</v>
      </c>
      <c r="U119" s="40"/>
      <c r="V119" s="40"/>
      <c r="W119" s="40"/>
      <c r="X119" s="40"/>
      <c r="Y119" s="40"/>
      <c r="Z119" s="40"/>
      <c r="AA119" s="40"/>
      <c r="AB119" s="40"/>
      <c r="AC119" s="40"/>
      <c r="AD119" s="40"/>
      <c r="AE119" s="40"/>
      <c r="AR119" s="225" t="s">
        <v>155</v>
      </c>
      <c r="AT119" s="225" t="s">
        <v>150</v>
      </c>
      <c r="AU119" s="225" t="s">
        <v>84</v>
      </c>
      <c r="AY119" s="19" t="s">
        <v>147</v>
      </c>
      <c r="BE119" s="226">
        <f>IF(N119="základní",J119,0)</f>
        <v>0</v>
      </c>
      <c r="BF119" s="226">
        <f>IF(N119="snížená",J119,0)</f>
        <v>0</v>
      </c>
      <c r="BG119" s="226">
        <f>IF(N119="zákl. přenesená",J119,0)</f>
        <v>0</v>
      </c>
      <c r="BH119" s="226">
        <f>IF(N119="sníž. přenesená",J119,0)</f>
        <v>0</v>
      </c>
      <c r="BI119" s="226">
        <f>IF(N119="nulová",J119,0)</f>
        <v>0</v>
      </c>
      <c r="BJ119" s="19" t="s">
        <v>82</v>
      </c>
      <c r="BK119" s="226">
        <f>ROUND(I119*H119,2)</f>
        <v>0</v>
      </c>
      <c r="BL119" s="19" t="s">
        <v>155</v>
      </c>
      <c r="BM119" s="225" t="s">
        <v>196</v>
      </c>
    </row>
    <row r="120" spans="1:47" s="2" customFormat="1" ht="12">
      <c r="A120" s="40"/>
      <c r="B120" s="41"/>
      <c r="C120" s="42"/>
      <c r="D120" s="227" t="s">
        <v>157</v>
      </c>
      <c r="E120" s="42"/>
      <c r="F120" s="228" t="s">
        <v>197</v>
      </c>
      <c r="G120" s="42"/>
      <c r="H120" s="42"/>
      <c r="I120" s="229"/>
      <c r="J120" s="42"/>
      <c r="K120" s="42"/>
      <c r="L120" s="46"/>
      <c r="M120" s="230"/>
      <c r="N120" s="231"/>
      <c r="O120" s="86"/>
      <c r="P120" s="86"/>
      <c r="Q120" s="86"/>
      <c r="R120" s="86"/>
      <c r="S120" s="86"/>
      <c r="T120" s="87"/>
      <c r="U120" s="40"/>
      <c r="V120" s="40"/>
      <c r="W120" s="40"/>
      <c r="X120" s="40"/>
      <c r="Y120" s="40"/>
      <c r="Z120" s="40"/>
      <c r="AA120" s="40"/>
      <c r="AB120" s="40"/>
      <c r="AC120" s="40"/>
      <c r="AD120" s="40"/>
      <c r="AE120" s="40"/>
      <c r="AT120" s="19" t="s">
        <v>157</v>
      </c>
      <c r="AU120" s="19" t="s">
        <v>84</v>
      </c>
    </row>
    <row r="121" spans="1:51" s="14" customFormat="1" ht="12">
      <c r="A121" s="14"/>
      <c r="B121" s="243"/>
      <c r="C121" s="244"/>
      <c r="D121" s="234" t="s">
        <v>159</v>
      </c>
      <c r="E121" s="244"/>
      <c r="F121" s="246" t="s">
        <v>198</v>
      </c>
      <c r="G121" s="244"/>
      <c r="H121" s="247">
        <v>281.844</v>
      </c>
      <c r="I121" s="248"/>
      <c r="J121" s="244"/>
      <c r="K121" s="244"/>
      <c r="L121" s="249"/>
      <c r="M121" s="250"/>
      <c r="N121" s="251"/>
      <c r="O121" s="251"/>
      <c r="P121" s="251"/>
      <c r="Q121" s="251"/>
      <c r="R121" s="251"/>
      <c r="S121" s="251"/>
      <c r="T121" s="252"/>
      <c r="U121" s="14"/>
      <c r="V121" s="14"/>
      <c r="W121" s="14"/>
      <c r="X121" s="14"/>
      <c r="Y121" s="14"/>
      <c r="Z121" s="14"/>
      <c r="AA121" s="14"/>
      <c r="AB121" s="14"/>
      <c r="AC121" s="14"/>
      <c r="AD121" s="14"/>
      <c r="AE121" s="14"/>
      <c r="AT121" s="253" t="s">
        <v>159</v>
      </c>
      <c r="AU121" s="253" t="s">
        <v>84</v>
      </c>
      <c r="AV121" s="14" t="s">
        <v>84</v>
      </c>
      <c r="AW121" s="14" t="s">
        <v>4</v>
      </c>
      <c r="AX121" s="14" t="s">
        <v>82</v>
      </c>
      <c r="AY121" s="253" t="s">
        <v>147</v>
      </c>
    </row>
    <row r="122" spans="1:65" s="2" customFormat="1" ht="24.15" customHeight="1">
      <c r="A122" s="40"/>
      <c r="B122" s="41"/>
      <c r="C122" s="214" t="s">
        <v>199</v>
      </c>
      <c r="D122" s="214" t="s">
        <v>150</v>
      </c>
      <c r="E122" s="215" t="s">
        <v>200</v>
      </c>
      <c r="F122" s="216" t="s">
        <v>201</v>
      </c>
      <c r="G122" s="217" t="s">
        <v>179</v>
      </c>
      <c r="H122" s="218">
        <v>31.316</v>
      </c>
      <c r="I122" s="219"/>
      <c r="J122" s="220">
        <f>ROUND(I122*H122,2)</f>
        <v>0</v>
      </c>
      <c r="K122" s="216" t="s">
        <v>202</v>
      </c>
      <c r="L122" s="46"/>
      <c r="M122" s="221" t="s">
        <v>19</v>
      </c>
      <c r="N122" s="222" t="s">
        <v>46</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155</v>
      </c>
      <c r="AT122" s="225" t="s">
        <v>150</v>
      </c>
      <c r="AU122" s="225" t="s">
        <v>84</v>
      </c>
      <c r="AY122" s="19" t="s">
        <v>147</v>
      </c>
      <c r="BE122" s="226">
        <f>IF(N122="základní",J122,0)</f>
        <v>0</v>
      </c>
      <c r="BF122" s="226">
        <f>IF(N122="snížená",J122,0)</f>
        <v>0</v>
      </c>
      <c r="BG122" s="226">
        <f>IF(N122="zákl. přenesená",J122,0)</f>
        <v>0</v>
      </c>
      <c r="BH122" s="226">
        <f>IF(N122="sníž. přenesená",J122,0)</f>
        <v>0</v>
      </c>
      <c r="BI122" s="226">
        <f>IF(N122="nulová",J122,0)</f>
        <v>0</v>
      </c>
      <c r="BJ122" s="19" t="s">
        <v>82</v>
      </c>
      <c r="BK122" s="226">
        <f>ROUND(I122*H122,2)</f>
        <v>0</v>
      </c>
      <c r="BL122" s="19" t="s">
        <v>155</v>
      </c>
      <c r="BM122" s="225" t="s">
        <v>203</v>
      </c>
    </row>
    <row r="123" spans="1:63" s="12" customFormat="1" ht="25.9" customHeight="1">
      <c r="A123" s="12"/>
      <c r="B123" s="198"/>
      <c r="C123" s="199"/>
      <c r="D123" s="200" t="s">
        <v>74</v>
      </c>
      <c r="E123" s="201" t="s">
        <v>204</v>
      </c>
      <c r="F123" s="201" t="s">
        <v>205</v>
      </c>
      <c r="G123" s="199"/>
      <c r="H123" s="199"/>
      <c r="I123" s="202"/>
      <c r="J123" s="203">
        <f>BK123</f>
        <v>0</v>
      </c>
      <c r="K123" s="199"/>
      <c r="L123" s="204"/>
      <c r="M123" s="205"/>
      <c r="N123" s="206"/>
      <c r="O123" s="206"/>
      <c r="P123" s="207">
        <f>P124+P135+P148+P163+P188+P223</f>
        <v>0</v>
      </c>
      <c r="Q123" s="206"/>
      <c r="R123" s="207">
        <f>R124+R135+R148+R163+R188+R223</f>
        <v>0</v>
      </c>
      <c r="S123" s="206"/>
      <c r="T123" s="208">
        <f>T124+T135+T148+T163+T188+T223</f>
        <v>29.915928449999996</v>
      </c>
      <c r="U123" s="12"/>
      <c r="V123" s="12"/>
      <c r="W123" s="12"/>
      <c r="X123" s="12"/>
      <c r="Y123" s="12"/>
      <c r="Z123" s="12"/>
      <c r="AA123" s="12"/>
      <c r="AB123" s="12"/>
      <c r="AC123" s="12"/>
      <c r="AD123" s="12"/>
      <c r="AE123" s="12"/>
      <c r="AR123" s="209" t="s">
        <v>84</v>
      </c>
      <c r="AT123" s="210" t="s">
        <v>74</v>
      </c>
      <c r="AU123" s="210" t="s">
        <v>75</v>
      </c>
      <c r="AY123" s="209" t="s">
        <v>147</v>
      </c>
      <c r="BK123" s="211">
        <f>BK124+BK135+BK148+BK163+BK188+BK223</f>
        <v>0</v>
      </c>
    </row>
    <row r="124" spans="1:63" s="12" customFormat="1" ht="22.8" customHeight="1">
      <c r="A124" s="12"/>
      <c r="B124" s="198"/>
      <c r="C124" s="199"/>
      <c r="D124" s="200" t="s">
        <v>74</v>
      </c>
      <c r="E124" s="212" t="s">
        <v>206</v>
      </c>
      <c r="F124" s="212" t="s">
        <v>207</v>
      </c>
      <c r="G124" s="199"/>
      <c r="H124" s="199"/>
      <c r="I124" s="202"/>
      <c r="J124" s="213">
        <f>BK124</f>
        <v>0</v>
      </c>
      <c r="K124" s="199"/>
      <c r="L124" s="204"/>
      <c r="M124" s="205"/>
      <c r="N124" s="206"/>
      <c r="O124" s="206"/>
      <c r="P124" s="207">
        <f>SUM(P125:P134)</f>
        <v>0</v>
      </c>
      <c r="Q124" s="206"/>
      <c r="R124" s="207">
        <f>SUM(R125:R134)</f>
        <v>0</v>
      </c>
      <c r="S124" s="206"/>
      <c r="T124" s="208">
        <f>SUM(T125:T134)</f>
        <v>0</v>
      </c>
      <c r="U124" s="12"/>
      <c r="V124" s="12"/>
      <c r="W124" s="12"/>
      <c r="X124" s="12"/>
      <c r="Y124" s="12"/>
      <c r="Z124" s="12"/>
      <c r="AA124" s="12"/>
      <c r="AB124" s="12"/>
      <c r="AC124" s="12"/>
      <c r="AD124" s="12"/>
      <c r="AE124" s="12"/>
      <c r="AR124" s="209" t="s">
        <v>84</v>
      </c>
      <c r="AT124" s="210" t="s">
        <v>74</v>
      </c>
      <c r="AU124" s="210" t="s">
        <v>82</v>
      </c>
      <c r="AY124" s="209" t="s">
        <v>147</v>
      </c>
      <c r="BK124" s="211">
        <f>SUM(BK125:BK134)</f>
        <v>0</v>
      </c>
    </row>
    <row r="125" spans="1:65" s="2" customFormat="1" ht="16.5" customHeight="1">
      <c r="A125" s="40"/>
      <c r="B125" s="41"/>
      <c r="C125" s="214" t="s">
        <v>148</v>
      </c>
      <c r="D125" s="214" t="s">
        <v>150</v>
      </c>
      <c r="E125" s="215" t="s">
        <v>208</v>
      </c>
      <c r="F125" s="216" t="s">
        <v>209</v>
      </c>
      <c r="G125" s="217" t="s">
        <v>210</v>
      </c>
      <c r="H125" s="218">
        <v>4</v>
      </c>
      <c r="I125" s="219"/>
      <c r="J125" s="220">
        <f>ROUND(I125*H125,2)</f>
        <v>0</v>
      </c>
      <c r="K125" s="216" t="s">
        <v>202</v>
      </c>
      <c r="L125" s="46"/>
      <c r="M125" s="221" t="s">
        <v>19</v>
      </c>
      <c r="N125" s="222" t="s">
        <v>46</v>
      </c>
      <c r="O125" s="86"/>
      <c r="P125" s="223">
        <f>O125*H125</f>
        <v>0</v>
      </c>
      <c r="Q125" s="223">
        <v>0</v>
      </c>
      <c r="R125" s="223">
        <f>Q125*H125</f>
        <v>0</v>
      </c>
      <c r="S125" s="223">
        <v>0</v>
      </c>
      <c r="T125" s="224">
        <f>S125*H125</f>
        <v>0</v>
      </c>
      <c r="U125" s="40"/>
      <c r="V125" s="40"/>
      <c r="W125" s="40"/>
      <c r="X125" s="40"/>
      <c r="Y125" s="40"/>
      <c r="Z125" s="40"/>
      <c r="AA125" s="40"/>
      <c r="AB125" s="40"/>
      <c r="AC125" s="40"/>
      <c r="AD125" s="40"/>
      <c r="AE125" s="40"/>
      <c r="AR125" s="225" t="s">
        <v>211</v>
      </c>
      <c r="AT125" s="225" t="s">
        <v>150</v>
      </c>
      <c r="AU125" s="225" t="s">
        <v>84</v>
      </c>
      <c r="AY125" s="19" t="s">
        <v>147</v>
      </c>
      <c r="BE125" s="226">
        <f>IF(N125="základní",J125,0)</f>
        <v>0</v>
      </c>
      <c r="BF125" s="226">
        <f>IF(N125="snížená",J125,0)</f>
        <v>0</v>
      </c>
      <c r="BG125" s="226">
        <f>IF(N125="zákl. přenesená",J125,0)</f>
        <v>0</v>
      </c>
      <c r="BH125" s="226">
        <f>IF(N125="sníž. přenesená",J125,0)</f>
        <v>0</v>
      </c>
      <c r="BI125" s="226">
        <f>IF(N125="nulová",J125,0)</f>
        <v>0</v>
      </c>
      <c r="BJ125" s="19" t="s">
        <v>82</v>
      </c>
      <c r="BK125" s="226">
        <f>ROUND(I125*H125,2)</f>
        <v>0</v>
      </c>
      <c r="BL125" s="19" t="s">
        <v>211</v>
      </c>
      <c r="BM125" s="225" t="s">
        <v>212</v>
      </c>
    </row>
    <row r="126" spans="1:47" s="2" customFormat="1" ht="12">
      <c r="A126" s="40"/>
      <c r="B126" s="41"/>
      <c r="C126" s="42"/>
      <c r="D126" s="234" t="s">
        <v>213</v>
      </c>
      <c r="E126" s="42"/>
      <c r="F126" s="265" t="s">
        <v>214</v>
      </c>
      <c r="G126" s="42"/>
      <c r="H126" s="42"/>
      <c r="I126" s="229"/>
      <c r="J126" s="42"/>
      <c r="K126" s="42"/>
      <c r="L126" s="46"/>
      <c r="M126" s="230"/>
      <c r="N126" s="231"/>
      <c r="O126" s="86"/>
      <c r="P126" s="86"/>
      <c r="Q126" s="86"/>
      <c r="R126" s="86"/>
      <c r="S126" s="86"/>
      <c r="T126" s="87"/>
      <c r="U126" s="40"/>
      <c r="V126" s="40"/>
      <c r="W126" s="40"/>
      <c r="X126" s="40"/>
      <c r="Y126" s="40"/>
      <c r="Z126" s="40"/>
      <c r="AA126" s="40"/>
      <c r="AB126" s="40"/>
      <c r="AC126" s="40"/>
      <c r="AD126" s="40"/>
      <c r="AE126" s="40"/>
      <c r="AT126" s="19" t="s">
        <v>213</v>
      </c>
      <c r="AU126" s="19" t="s">
        <v>84</v>
      </c>
    </row>
    <row r="127" spans="1:65" s="2" customFormat="1" ht="24.15" customHeight="1">
      <c r="A127" s="40"/>
      <c r="B127" s="41"/>
      <c r="C127" s="214" t="s">
        <v>215</v>
      </c>
      <c r="D127" s="214" t="s">
        <v>150</v>
      </c>
      <c r="E127" s="215" t="s">
        <v>216</v>
      </c>
      <c r="F127" s="216" t="s">
        <v>217</v>
      </c>
      <c r="G127" s="217" t="s">
        <v>210</v>
      </c>
      <c r="H127" s="218">
        <v>2</v>
      </c>
      <c r="I127" s="219"/>
      <c r="J127" s="220">
        <f>ROUND(I127*H127,2)</f>
        <v>0</v>
      </c>
      <c r="K127" s="216" t="s">
        <v>202</v>
      </c>
      <c r="L127" s="46"/>
      <c r="M127" s="221" t="s">
        <v>19</v>
      </c>
      <c r="N127" s="222" t="s">
        <v>46</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211</v>
      </c>
      <c r="AT127" s="225" t="s">
        <v>150</v>
      </c>
      <c r="AU127" s="225" t="s">
        <v>84</v>
      </c>
      <c r="AY127" s="19" t="s">
        <v>147</v>
      </c>
      <c r="BE127" s="226">
        <f>IF(N127="základní",J127,0)</f>
        <v>0</v>
      </c>
      <c r="BF127" s="226">
        <f>IF(N127="snížená",J127,0)</f>
        <v>0</v>
      </c>
      <c r="BG127" s="226">
        <f>IF(N127="zákl. přenesená",J127,0)</f>
        <v>0</v>
      </c>
      <c r="BH127" s="226">
        <f>IF(N127="sníž. přenesená",J127,0)</f>
        <v>0</v>
      </c>
      <c r="BI127" s="226">
        <f>IF(N127="nulová",J127,0)</f>
        <v>0</v>
      </c>
      <c r="BJ127" s="19" t="s">
        <v>82</v>
      </c>
      <c r="BK127" s="226">
        <f>ROUND(I127*H127,2)</f>
        <v>0</v>
      </c>
      <c r="BL127" s="19" t="s">
        <v>211</v>
      </c>
      <c r="BM127" s="225" t="s">
        <v>218</v>
      </c>
    </row>
    <row r="128" spans="1:47" s="2" customFormat="1" ht="12">
      <c r="A128" s="40"/>
      <c r="B128" s="41"/>
      <c r="C128" s="42"/>
      <c r="D128" s="234" t="s">
        <v>213</v>
      </c>
      <c r="E128" s="42"/>
      <c r="F128" s="265" t="s">
        <v>214</v>
      </c>
      <c r="G128" s="42"/>
      <c r="H128" s="42"/>
      <c r="I128" s="229"/>
      <c r="J128" s="42"/>
      <c r="K128" s="42"/>
      <c r="L128" s="46"/>
      <c r="M128" s="230"/>
      <c r="N128" s="231"/>
      <c r="O128" s="86"/>
      <c r="P128" s="86"/>
      <c r="Q128" s="86"/>
      <c r="R128" s="86"/>
      <c r="S128" s="86"/>
      <c r="T128" s="87"/>
      <c r="U128" s="40"/>
      <c r="V128" s="40"/>
      <c r="W128" s="40"/>
      <c r="X128" s="40"/>
      <c r="Y128" s="40"/>
      <c r="Z128" s="40"/>
      <c r="AA128" s="40"/>
      <c r="AB128" s="40"/>
      <c r="AC128" s="40"/>
      <c r="AD128" s="40"/>
      <c r="AE128" s="40"/>
      <c r="AT128" s="19" t="s">
        <v>213</v>
      </c>
      <c r="AU128" s="19" t="s">
        <v>84</v>
      </c>
    </row>
    <row r="129" spans="1:65" s="2" customFormat="1" ht="16.5" customHeight="1">
      <c r="A129" s="40"/>
      <c r="B129" s="41"/>
      <c r="C129" s="214" t="s">
        <v>219</v>
      </c>
      <c r="D129" s="214" t="s">
        <v>150</v>
      </c>
      <c r="E129" s="215" t="s">
        <v>220</v>
      </c>
      <c r="F129" s="216" t="s">
        <v>221</v>
      </c>
      <c r="G129" s="217" t="s">
        <v>210</v>
      </c>
      <c r="H129" s="218">
        <v>2</v>
      </c>
      <c r="I129" s="219"/>
      <c r="J129" s="220">
        <f>ROUND(I129*H129,2)</f>
        <v>0</v>
      </c>
      <c r="K129" s="216" t="s">
        <v>202</v>
      </c>
      <c r="L129" s="46"/>
      <c r="M129" s="221" t="s">
        <v>19</v>
      </c>
      <c r="N129" s="222" t="s">
        <v>46</v>
      </c>
      <c r="O129" s="86"/>
      <c r="P129" s="223">
        <f>O129*H129</f>
        <v>0</v>
      </c>
      <c r="Q129" s="223">
        <v>0</v>
      </c>
      <c r="R129" s="223">
        <f>Q129*H129</f>
        <v>0</v>
      </c>
      <c r="S129" s="223">
        <v>0</v>
      </c>
      <c r="T129" s="224">
        <f>S129*H129</f>
        <v>0</v>
      </c>
      <c r="U129" s="40"/>
      <c r="V129" s="40"/>
      <c r="W129" s="40"/>
      <c r="X129" s="40"/>
      <c r="Y129" s="40"/>
      <c r="Z129" s="40"/>
      <c r="AA129" s="40"/>
      <c r="AB129" s="40"/>
      <c r="AC129" s="40"/>
      <c r="AD129" s="40"/>
      <c r="AE129" s="40"/>
      <c r="AR129" s="225" t="s">
        <v>211</v>
      </c>
      <c r="AT129" s="225" t="s">
        <v>150</v>
      </c>
      <c r="AU129" s="225" t="s">
        <v>84</v>
      </c>
      <c r="AY129" s="19" t="s">
        <v>147</v>
      </c>
      <c r="BE129" s="226">
        <f>IF(N129="základní",J129,0)</f>
        <v>0</v>
      </c>
      <c r="BF129" s="226">
        <f>IF(N129="snížená",J129,0)</f>
        <v>0</v>
      </c>
      <c r="BG129" s="226">
        <f>IF(N129="zákl. přenesená",J129,0)</f>
        <v>0</v>
      </c>
      <c r="BH129" s="226">
        <f>IF(N129="sníž. přenesená",J129,0)</f>
        <v>0</v>
      </c>
      <c r="BI129" s="226">
        <f>IF(N129="nulová",J129,0)</f>
        <v>0</v>
      </c>
      <c r="BJ129" s="19" t="s">
        <v>82</v>
      </c>
      <c r="BK129" s="226">
        <f>ROUND(I129*H129,2)</f>
        <v>0</v>
      </c>
      <c r="BL129" s="19" t="s">
        <v>211</v>
      </c>
      <c r="BM129" s="225" t="s">
        <v>222</v>
      </c>
    </row>
    <row r="130" spans="1:47" s="2" customFormat="1" ht="12">
      <c r="A130" s="40"/>
      <c r="B130" s="41"/>
      <c r="C130" s="42"/>
      <c r="D130" s="234" t="s">
        <v>213</v>
      </c>
      <c r="E130" s="42"/>
      <c r="F130" s="265" t="s">
        <v>214</v>
      </c>
      <c r="G130" s="42"/>
      <c r="H130" s="42"/>
      <c r="I130" s="229"/>
      <c r="J130" s="42"/>
      <c r="K130" s="42"/>
      <c r="L130" s="46"/>
      <c r="M130" s="230"/>
      <c r="N130" s="231"/>
      <c r="O130" s="86"/>
      <c r="P130" s="86"/>
      <c r="Q130" s="86"/>
      <c r="R130" s="86"/>
      <c r="S130" s="86"/>
      <c r="T130" s="87"/>
      <c r="U130" s="40"/>
      <c r="V130" s="40"/>
      <c r="W130" s="40"/>
      <c r="X130" s="40"/>
      <c r="Y130" s="40"/>
      <c r="Z130" s="40"/>
      <c r="AA130" s="40"/>
      <c r="AB130" s="40"/>
      <c r="AC130" s="40"/>
      <c r="AD130" s="40"/>
      <c r="AE130" s="40"/>
      <c r="AT130" s="19" t="s">
        <v>213</v>
      </c>
      <c r="AU130" s="19" t="s">
        <v>84</v>
      </c>
    </row>
    <row r="131" spans="1:65" s="2" customFormat="1" ht="16.5" customHeight="1">
      <c r="A131" s="40"/>
      <c r="B131" s="41"/>
      <c r="C131" s="214" t="s">
        <v>223</v>
      </c>
      <c r="D131" s="214" t="s">
        <v>150</v>
      </c>
      <c r="E131" s="215" t="s">
        <v>224</v>
      </c>
      <c r="F131" s="216" t="s">
        <v>225</v>
      </c>
      <c r="G131" s="217" t="s">
        <v>210</v>
      </c>
      <c r="H131" s="218">
        <v>2</v>
      </c>
      <c r="I131" s="219"/>
      <c r="J131" s="220">
        <f>ROUND(I131*H131,2)</f>
        <v>0</v>
      </c>
      <c r="K131" s="216" t="s">
        <v>202</v>
      </c>
      <c r="L131" s="46"/>
      <c r="M131" s="221" t="s">
        <v>19</v>
      </c>
      <c r="N131" s="222" t="s">
        <v>46</v>
      </c>
      <c r="O131" s="86"/>
      <c r="P131" s="223">
        <f>O131*H131</f>
        <v>0</v>
      </c>
      <c r="Q131" s="223">
        <v>0</v>
      </c>
      <c r="R131" s="223">
        <f>Q131*H131</f>
        <v>0</v>
      </c>
      <c r="S131" s="223">
        <v>0</v>
      </c>
      <c r="T131" s="224">
        <f>S131*H131</f>
        <v>0</v>
      </c>
      <c r="U131" s="40"/>
      <c r="V131" s="40"/>
      <c r="W131" s="40"/>
      <c r="X131" s="40"/>
      <c r="Y131" s="40"/>
      <c r="Z131" s="40"/>
      <c r="AA131" s="40"/>
      <c r="AB131" s="40"/>
      <c r="AC131" s="40"/>
      <c r="AD131" s="40"/>
      <c r="AE131" s="40"/>
      <c r="AR131" s="225" t="s">
        <v>211</v>
      </c>
      <c r="AT131" s="225" t="s">
        <v>150</v>
      </c>
      <c r="AU131" s="225" t="s">
        <v>84</v>
      </c>
      <c r="AY131" s="19" t="s">
        <v>147</v>
      </c>
      <c r="BE131" s="226">
        <f>IF(N131="základní",J131,0)</f>
        <v>0</v>
      </c>
      <c r="BF131" s="226">
        <f>IF(N131="snížená",J131,0)</f>
        <v>0</v>
      </c>
      <c r="BG131" s="226">
        <f>IF(N131="zákl. přenesená",J131,0)</f>
        <v>0</v>
      </c>
      <c r="BH131" s="226">
        <f>IF(N131="sníž. přenesená",J131,0)</f>
        <v>0</v>
      </c>
      <c r="BI131" s="226">
        <f>IF(N131="nulová",J131,0)</f>
        <v>0</v>
      </c>
      <c r="BJ131" s="19" t="s">
        <v>82</v>
      </c>
      <c r="BK131" s="226">
        <f>ROUND(I131*H131,2)</f>
        <v>0</v>
      </c>
      <c r="BL131" s="19" t="s">
        <v>211</v>
      </c>
      <c r="BM131" s="225" t="s">
        <v>226</v>
      </c>
    </row>
    <row r="132" spans="1:47" s="2" customFormat="1" ht="12">
      <c r="A132" s="40"/>
      <c r="B132" s="41"/>
      <c r="C132" s="42"/>
      <c r="D132" s="234" t="s">
        <v>213</v>
      </c>
      <c r="E132" s="42"/>
      <c r="F132" s="265" t="s">
        <v>214</v>
      </c>
      <c r="G132" s="42"/>
      <c r="H132" s="42"/>
      <c r="I132" s="229"/>
      <c r="J132" s="42"/>
      <c r="K132" s="42"/>
      <c r="L132" s="46"/>
      <c r="M132" s="230"/>
      <c r="N132" s="231"/>
      <c r="O132" s="86"/>
      <c r="P132" s="86"/>
      <c r="Q132" s="86"/>
      <c r="R132" s="86"/>
      <c r="S132" s="86"/>
      <c r="T132" s="87"/>
      <c r="U132" s="40"/>
      <c r="V132" s="40"/>
      <c r="W132" s="40"/>
      <c r="X132" s="40"/>
      <c r="Y132" s="40"/>
      <c r="Z132" s="40"/>
      <c r="AA132" s="40"/>
      <c r="AB132" s="40"/>
      <c r="AC132" s="40"/>
      <c r="AD132" s="40"/>
      <c r="AE132" s="40"/>
      <c r="AT132" s="19" t="s">
        <v>213</v>
      </c>
      <c r="AU132" s="19" t="s">
        <v>84</v>
      </c>
    </row>
    <row r="133" spans="1:65" s="2" customFormat="1" ht="21.75" customHeight="1">
      <c r="A133" s="40"/>
      <c r="B133" s="41"/>
      <c r="C133" s="214" t="s">
        <v>227</v>
      </c>
      <c r="D133" s="214" t="s">
        <v>150</v>
      </c>
      <c r="E133" s="215" t="s">
        <v>228</v>
      </c>
      <c r="F133" s="216" t="s">
        <v>229</v>
      </c>
      <c r="G133" s="217" t="s">
        <v>210</v>
      </c>
      <c r="H133" s="218">
        <v>1</v>
      </c>
      <c r="I133" s="219"/>
      <c r="J133" s="220">
        <f>ROUND(I133*H133,2)</f>
        <v>0</v>
      </c>
      <c r="K133" s="216" t="s">
        <v>202</v>
      </c>
      <c r="L133" s="46"/>
      <c r="M133" s="221" t="s">
        <v>19</v>
      </c>
      <c r="N133" s="222" t="s">
        <v>46</v>
      </c>
      <c r="O133" s="86"/>
      <c r="P133" s="223">
        <f>O133*H133</f>
        <v>0</v>
      </c>
      <c r="Q133" s="223">
        <v>0</v>
      </c>
      <c r="R133" s="223">
        <f>Q133*H133</f>
        <v>0</v>
      </c>
      <c r="S133" s="223">
        <v>0</v>
      </c>
      <c r="T133" s="224">
        <f>S133*H133</f>
        <v>0</v>
      </c>
      <c r="U133" s="40"/>
      <c r="V133" s="40"/>
      <c r="W133" s="40"/>
      <c r="X133" s="40"/>
      <c r="Y133" s="40"/>
      <c r="Z133" s="40"/>
      <c r="AA133" s="40"/>
      <c r="AB133" s="40"/>
      <c r="AC133" s="40"/>
      <c r="AD133" s="40"/>
      <c r="AE133" s="40"/>
      <c r="AR133" s="225" t="s">
        <v>211</v>
      </c>
      <c r="AT133" s="225" t="s">
        <v>150</v>
      </c>
      <c r="AU133" s="225" t="s">
        <v>84</v>
      </c>
      <c r="AY133" s="19" t="s">
        <v>147</v>
      </c>
      <c r="BE133" s="226">
        <f>IF(N133="základní",J133,0)</f>
        <v>0</v>
      </c>
      <c r="BF133" s="226">
        <f>IF(N133="snížená",J133,0)</f>
        <v>0</v>
      </c>
      <c r="BG133" s="226">
        <f>IF(N133="zákl. přenesená",J133,0)</f>
        <v>0</v>
      </c>
      <c r="BH133" s="226">
        <f>IF(N133="sníž. přenesená",J133,0)</f>
        <v>0</v>
      </c>
      <c r="BI133" s="226">
        <f>IF(N133="nulová",J133,0)</f>
        <v>0</v>
      </c>
      <c r="BJ133" s="19" t="s">
        <v>82</v>
      </c>
      <c r="BK133" s="226">
        <f>ROUND(I133*H133,2)</f>
        <v>0</v>
      </c>
      <c r="BL133" s="19" t="s">
        <v>211</v>
      </c>
      <c r="BM133" s="225" t="s">
        <v>230</v>
      </c>
    </row>
    <row r="134" spans="1:47" s="2" customFormat="1" ht="12">
      <c r="A134" s="40"/>
      <c r="B134" s="41"/>
      <c r="C134" s="42"/>
      <c r="D134" s="234" t="s">
        <v>213</v>
      </c>
      <c r="E134" s="42"/>
      <c r="F134" s="265" t="s">
        <v>214</v>
      </c>
      <c r="G134" s="42"/>
      <c r="H134" s="42"/>
      <c r="I134" s="229"/>
      <c r="J134" s="42"/>
      <c r="K134" s="42"/>
      <c r="L134" s="46"/>
      <c r="M134" s="230"/>
      <c r="N134" s="231"/>
      <c r="O134" s="86"/>
      <c r="P134" s="86"/>
      <c r="Q134" s="86"/>
      <c r="R134" s="86"/>
      <c r="S134" s="86"/>
      <c r="T134" s="87"/>
      <c r="U134" s="40"/>
      <c r="V134" s="40"/>
      <c r="W134" s="40"/>
      <c r="X134" s="40"/>
      <c r="Y134" s="40"/>
      <c r="Z134" s="40"/>
      <c r="AA134" s="40"/>
      <c r="AB134" s="40"/>
      <c r="AC134" s="40"/>
      <c r="AD134" s="40"/>
      <c r="AE134" s="40"/>
      <c r="AT134" s="19" t="s">
        <v>213</v>
      </c>
      <c r="AU134" s="19" t="s">
        <v>84</v>
      </c>
    </row>
    <row r="135" spans="1:63" s="12" customFormat="1" ht="22.8" customHeight="1">
      <c r="A135" s="12"/>
      <c r="B135" s="198"/>
      <c r="C135" s="199"/>
      <c r="D135" s="200" t="s">
        <v>74</v>
      </c>
      <c r="E135" s="212" t="s">
        <v>231</v>
      </c>
      <c r="F135" s="212" t="s">
        <v>232</v>
      </c>
      <c r="G135" s="199"/>
      <c r="H135" s="199"/>
      <c r="I135" s="202"/>
      <c r="J135" s="213">
        <f>BK135</f>
        <v>0</v>
      </c>
      <c r="K135" s="199"/>
      <c r="L135" s="204"/>
      <c r="M135" s="205"/>
      <c r="N135" s="206"/>
      <c r="O135" s="206"/>
      <c r="P135" s="207">
        <f>SUM(P136:P147)</f>
        <v>0</v>
      </c>
      <c r="Q135" s="206"/>
      <c r="R135" s="207">
        <f>SUM(R136:R147)</f>
        <v>0</v>
      </c>
      <c r="S135" s="206"/>
      <c r="T135" s="208">
        <f>SUM(T136:T147)</f>
        <v>1.4049900000000002</v>
      </c>
      <c r="U135" s="12"/>
      <c r="V135" s="12"/>
      <c r="W135" s="12"/>
      <c r="X135" s="12"/>
      <c r="Y135" s="12"/>
      <c r="Z135" s="12"/>
      <c r="AA135" s="12"/>
      <c r="AB135" s="12"/>
      <c r="AC135" s="12"/>
      <c r="AD135" s="12"/>
      <c r="AE135" s="12"/>
      <c r="AR135" s="209" t="s">
        <v>84</v>
      </c>
      <c r="AT135" s="210" t="s">
        <v>74</v>
      </c>
      <c r="AU135" s="210" t="s">
        <v>82</v>
      </c>
      <c r="AY135" s="209" t="s">
        <v>147</v>
      </c>
      <c r="BK135" s="211">
        <f>SUM(BK136:BK147)</f>
        <v>0</v>
      </c>
    </row>
    <row r="136" spans="1:65" s="2" customFormat="1" ht="16.5" customHeight="1">
      <c r="A136" s="40"/>
      <c r="B136" s="41"/>
      <c r="C136" s="214" t="s">
        <v>233</v>
      </c>
      <c r="D136" s="214" t="s">
        <v>150</v>
      </c>
      <c r="E136" s="215" t="s">
        <v>234</v>
      </c>
      <c r="F136" s="216" t="s">
        <v>235</v>
      </c>
      <c r="G136" s="217" t="s">
        <v>236</v>
      </c>
      <c r="H136" s="218">
        <v>10.553</v>
      </c>
      <c r="I136" s="219"/>
      <c r="J136" s="220">
        <f>ROUND(I136*H136,2)</f>
        <v>0</v>
      </c>
      <c r="K136" s="216" t="s">
        <v>154</v>
      </c>
      <c r="L136" s="46"/>
      <c r="M136" s="221" t="s">
        <v>19</v>
      </c>
      <c r="N136" s="222" t="s">
        <v>46</v>
      </c>
      <c r="O136" s="86"/>
      <c r="P136" s="223">
        <f>O136*H136</f>
        <v>0</v>
      </c>
      <c r="Q136" s="223">
        <v>0</v>
      </c>
      <c r="R136" s="223">
        <f>Q136*H136</f>
        <v>0</v>
      </c>
      <c r="S136" s="223">
        <v>0.03</v>
      </c>
      <c r="T136" s="224">
        <f>S136*H136</f>
        <v>0.31659000000000004</v>
      </c>
      <c r="U136" s="40"/>
      <c r="V136" s="40"/>
      <c r="W136" s="40"/>
      <c r="X136" s="40"/>
      <c r="Y136" s="40"/>
      <c r="Z136" s="40"/>
      <c r="AA136" s="40"/>
      <c r="AB136" s="40"/>
      <c r="AC136" s="40"/>
      <c r="AD136" s="40"/>
      <c r="AE136" s="40"/>
      <c r="AR136" s="225" t="s">
        <v>211</v>
      </c>
      <c r="AT136" s="225" t="s">
        <v>150</v>
      </c>
      <c r="AU136" s="225" t="s">
        <v>84</v>
      </c>
      <c r="AY136" s="19" t="s">
        <v>147</v>
      </c>
      <c r="BE136" s="226">
        <f>IF(N136="základní",J136,0)</f>
        <v>0</v>
      </c>
      <c r="BF136" s="226">
        <f>IF(N136="snížená",J136,0)</f>
        <v>0</v>
      </c>
      <c r="BG136" s="226">
        <f>IF(N136="zákl. přenesená",J136,0)</f>
        <v>0</v>
      </c>
      <c r="BH136" s="226">
        <f>IF(N136="sníž. přenesená",J136,0)</f>
        <v>0</v>
      </c>
      <c r="BI136" s="226">
        <f>IF(N136="nulová",J136,0)</f>
        <v>0</v>
      </c>
      <c r="BJ136" s="19" t="s">
        <v>82</v>
      </c>
      <c r="BK136" s="226">
        <f>ROUND(I136*H136,2)</f>
        <v>0</v>
      </c>
      <c r="BL136" s="19" t="s">
        <v>211</v>
      </c>
      <c r="BM136" s="225" t="s">
        <v>237</v>
      </c>
    </row>
    <row r="137" spans="1:47" s="2" customFormat="1" ht="12">
      <c r="A137" s="40"/>
      <c r="B137" s="41"/>
      <c r="C137" s="42"/>
      <c r="D137" s="227" t="s">
        <v>157</v>
      </c>
      <c r="E137" s="42"/>
      <c r="F137" s="228" t="s">
        <v>238</v>
      </c>
      <c r="G137" s="42"/>
      <c r="H137" s="42"/>
      <c r="I137" s="229"/>
      <c r="J137" s="42"/>
      <c r="K137" s="42"/>
      <c r="L137" s="46"/>
      <c r="M137" s="230"/>
      <c r="N137" s="231"/>
      <c r="O137" s="86"/>
      <c r="P137" s="86"/>
      <c r="Q137" s="86"/>
      <c r="R137" s="86"/>
      <c r="S137" s="86"/>
      <c r="T137" s="87"/>
      <c r="U137" s="40"/>
      <c r="V137" s="40"/>
      <c r="W137" s="40"/>
      <c r="X137" s="40"/>
      <c r="Y137" s="40"/>
      <c r="Z137" s="40"/>
      <c r="AA137" s="40"/>
      <c r="AB137" s="40"/>
      <c r="AC137" s="40"/>
      <c r="AD137" s="40"/>
      <c r="AE137" s="40"/>
      <c r="AT137" s="19" t="s">
        <v>157</v>
      </c>
      <c r="AU137" s="19" t="s">
        <v>84</v>
      </c>
    </row>
    <row r="138" spans="1:51" s="13" customFormat="1" ht="12">
      <c r="A138" s="13"/>
      <c r="B138" s="232"/>
      <c r="C138" s="233"/>
      <c r="D138" s="234" t="s">
        <v>159</v>
      </c>
      <c r="E138" s="235" t="s">
        <v>19</v>
      </c>
      <c r="F138" s="236" t="s">
        <v>239</v>
      </c>
      <c r="G138" s="233"/>
      <c r="H138" s="235" t="s">
        <v>19</v>
      </c>
      <c r="I138" s="237"/>
      <c r="J138" s="233"/>
      <c r="K138" s="233"/>
      <c r="L138" s="238"/>
      <c r="M138" s="239"/>
      <c r="N138" s="240"/>
      <c r="O138" s="240"/>
      <c r="P138" s="240"/>
      <c r="Q138" s="240"/>
      <c r="R138" s="240"/>
      <c r="S138" s="240"/>
      <c r="T138" s="241"/>
      <c r="U138" s="13"/>
      <c r="V138" s="13"/>
      <c r="W138" s="13"/>
      <c r="X138" s="13"/>
      <c r="Y138" s="13"/>
      <c r="Z138" s="13"/>
      <c r="AA138" s="13"/>
      <c r="AB138" s="13"/>
      <c r="AC138" s="13"/>
      <c r="AD138" s="13"/>
      <c r="AE138" s="13"/>
      <c r="AT138" s="242" t="s">
        <v>159</v>
      </c>
      <c r="AU138" s="242" t="s">
        <v>84</v>
      </c>
      <c r="AV138" s="13" t="s">
        <v>82</v>
      </c>
      <c r="AW138" s="13" t="s">
        <v>37</v>
      </c>
      <c r="AX138" s="13" t="s">
        <v>75</v>
      </c>
      <c r="AY138" s="242" t="s">
        <v>147</v>
      </c>
    </row>
    <row r="139" spans="1:51" s="13" customFormat="1" ht="12">
      <c r="A139" s="13"/>
      <c r="B139" s="232"/>
      <c r="C139" s="233"/>
      <c r="D139" s="234" t="s">
        <v>159</v>
      </c>
      <c r="E139" s="235" t="s">
        <v>19</v>
      </c>
      <c r="F139" s="236" t="s">
        <v>240</v>
      </c>
      <c r="G139" s="233"/>
      <c r="H139" s="235" t="s">
        <v>19</v>
      </c>
      <c r="I139" s="237"/>
      <c r="J139" s="233"/>
      <c r="K139" s="233"/>
      <c r="L139" s="238"/>
      <c r="M139" s="239"/>
      <c r="N139" s="240"/>
      <c r="O139" s="240"/>
      <c r="P139" s="240"/>
      <c r="Q139" s="240"/>
      <c r="R139" s="240"/>
      <c r="S139" s="240"/>
      <c r="T139" s="241"/>
      <c r="U139" s="13"/>
      <c r="V139" s="13"/>
      <c r="W139" s="13"/>
      <c r="X139" s="13"/>
      <c r="Y139" s="13"/>
      <c r="Z139" s="13"/>
      <c r="AA139" s="13"/>
      <c r="AB139" s="13"/>
      <c r="AC139" s="13"/>
      <c r="AD139" s="13"/>
      <c r="AE139" s="13"/>
      <c r="AT139" s="242" t="s">
        <v>159</v>
      </c>
      <c r="AU139" s="242" t="s">
        <v>84</v>
      </c>
      <c r="AV139" s="13" t="s">
        <v>82</v>
      </c>
      <c r="AW139" s="13" t="s">
        <v>37</v>
      </c>
      <c r="AX139" s="13" t="s">
        <v>75</v>
      </c>
      <c r="AY139" s="242" t="s">
        <v>147</v>
      </c>
    </row>
    <row r="140" spans="1:51" s="14" customFormat="1" ht="12">
      <c r="A140" s="14"/>
      <c r="B140" s="243"/>
      <c r="C140" s="244"/>
      <c r="D140" s="234" t="s">
        <v>159</v>
      </c>
      <c r="E140" s="245" t="s">
        <v>19</v>
      </c>
      <c r="F140" s="246" t="s">
        <v>241</v>
      </c>
      <c r="G140" s="244"/>
      <c r="H140" s="247">
        <v>10.553</v>
      </c>
      <c r="I140" s="248"/>
      <c r="J140" s="244"/>
      <c r="K140" s="244"/>
      <c r="L140" s="249"/>
      <c r="M140" s="250"/>
      <c r="N140" s="251"/>
      <c r="O140" s="251"/>
      <c r="P140" s="251"/>
      <c r="Q140" s="251"/>
      <c r="R140" s="251"/>
      <c r="S140" s="251"/>
      <c r="T140" s="252"/>
      <c r="U140" s="14"/>
      <c r="V140" s="14"/>
      <c r="W140" s="14"/>
      <c r="X140" s="14"/>
      <c r="Y140" s="14"/>
      <c r="Z140" s="14"/>
      <c r="AA140" s="14"/>
      <c r="AB140" s="14"/>
      <c r="AC140" s="14"/>
      <c r="AD140" s="14"/>
      <c r="AE140" s="14"/>
      <c r="AT140" s="253" t="s">
        <v>159</v>
      </c>
      <c r="AU140" s="253" t="s">
        <v>84</v>
      </c>
      <c r="AV140" s="14" t="s">
        <v>84</v>
      </c>
      <c r="AW140" s="14" t="s">
        <v>37</v>
      </c>
      <c r="AX140" s="14" t="s">
        <v>75</v>
      </c>
      <c r="AY140" s="253" t="s">
        <v>147</v>
      </c>
    </row>
    <row r="141" spans="1:51" s="15" customFormat="1" ht="12">
      <c r="A141" s="15"/>
      <c r="B141" s="254"/>
      <c r="C141" s="255"/>
      <c r="D141" s="234" t="s">
        <v>159</v>
      </c>
      <c r="E141" s="256" t="s">
        <v>19</v>
      </c>
      <c r="F141" s="257" t="s">
        <v>162</v>
      </c>
      <c r="G141" s="255"/>
      <c r="H141" s="258">
        <v>10.553</v>
      </c>
      <c r="I141" s="259"/>
      <c r="J141" s="255"/>
      <c r="K141" s="255"/>
      <c r="L141" s="260"/>
      <c r="M141" s="261"/>
      <c r="N141" s="262"/>
      <c r="O141" s="262"/>
      <c r="P141" s="262"/>
      <c r="Q141" s="262"/>
      <c r="R141" s="262"/>
      <c r="S141" s="262"/>
      <c r="T141" s="263"/>
      <c r="U141" s="15"/>
      <c r="V141" s="15"/>
      <c r="W141" s="15"/>
      <c r="X141" s="15"/>
      <c r="Y141" s="15"/>
      <c r="Z141" s="15"/>
      <c r="AA141" s="15"/>
      <c r="AB141" s="15"/>
      <c r="AC141" s="15"/>
      <c r="AD141" s="15"/>
      <c r="AE141" s="15"/>
      <c r="AT141" s="264" t="s">
        <v>159</v>
      </c>
      <c r="AU141" s="264" t="s">
        <v>84</v>
      </c>
      <c r="AV141" s="15" t="s">
        <v>155</v>
      </c>
      <c r="AW141" s="15" t="s">
        <v>37</v>
      </c>
      <c r="AX141" s="15" t="s">
        <v>82</v>
      </c>
      <c r="AY141" s="264" t="s">
        <v>147</v>
      </c>
    </row>
    <row r="142" spans="1:65" s="2" customFormat="1" ht="24.15" customHeight="1">
      <c r="A142" s="40"/>
      <c r="B142" s="41"/>
      <c r="C142" s="214" t="s">
        <v>8</v>
      </c>
      <c r="D142" s="214" t="s">
        <v>150</v>
      </c>
      <c r="E142" s="215" t="s">
        <v>242</v>
      </c>
      <c r="F142" s="216" t="s">
        <v>243</v>
      </c>
      <c r="G142" s="217" t="s">
        <v>170</v>
      </c>
      <c r="H142" s="218">
        <v>108.84</v>
      </c>
      <c r="I142" s="219"/>
      <c r="J142" s="220">
        <f>ROUND(I142*H142,2)</f>
        <v>0</v>
      </c>
      <c r="K142" s="216" t="s">
        <v>154</v>
      </c>
      <c r="L142" s="46"/>
      <c r="M142" s="221" t="s">
        <v>19</v>
      </c>
      <c r="N142" s="222" t="s">
        <v>46</v>
      </c>
      <c r="O142" s="86"/>
      <c r="P142" s="223">
        <f>O142*H142</f>
        <v>0</v>
      </c>
      <c r="Q142" s="223">
        <v>0</v>
      </c>
      <c r="R142" s="223">
        <f>Q142*H142</f>
        <v>0</v>
      </c>
      <c r="S142" s="223">
        <v>0.01</v>
      </c>
      <c r="T142" s="224">
        <f>S142*H142</f>
        <v>1.0884</v>
      </c>
      <c r="U142" s="40"/>
      <c r="V142" s="40"/>
      <c r="W142" s="40"/>
      <c r="X142" s="40"/>
      <c r="Y142" s="40"/>
      <c r="Z142" s="40"/>
      <c r="AA142" s="40"/>
      <c r="AB142" s="40"/>
      <c r="AC142" s="40"/>
      <c r="AD142" s="40"/>
      <c r="AE142" s="40"/>
      <c r="AR142" s="225" t="s">
        <v>211</v>
      </c>
      <c r="AT142" s="225" t="s">
        <v>150</v>
      </c>
      <c r="AU142" s="225" t="s">
        <v>84</v>
      </c>
      <c r="AY142" s="19" t="s">
        <v>147</v>
      </c>
      <c r="BE142" s="226">
        <f>IF(N142="základní",J142,0)</f>
        <v>0</v>
      </c>
      <c r="BF142" s="226">
        <f>IF(N142="snížená",J142,0)</f>
        <v>0</v>
      </c>
      <c r="BG142" s="226">
        <f>IF(N142="zákl. přenesená",J142,0)</f>
        <v>0</v>
      </c>
      <c r="BH142" s="226">
        <f>IF(N142="sníž. přenesená",J142,0)</f>
        <v>0</v>
      </c>
      <c r="BI142" s="226">
        <f>IF(N142="nulová",J142,0)</f>
        <v>0</v>
      </c>
      <c r="BJ142" s="19" t="s">
        <v>82</v>
      </c>
      <c r="BK142" s="226">
        <f>ROUND(I142*H142,2)</f>
        <v>0</v>
      </c>
      <c r="BL142" s="19" t="s">
        <v>211</v>
      </c>
      <c r="BM142" s="225" t="s">
        <v>244</v>
      </c>
    </row>
    <row r="143" spans="1:47" s="2" customFormat="1" ht="12">
      <c r="A143" s="40"/>
      <c r="B143" s="41"/>
      <c r="C143" s="42"/>
      <c r="D143" s="227" t="s">
        <v>157</v>
      </c>
      <c r="E143" s="42"/>
      <c r="F143" s="228" t="s">
        <v>245</v>
      </c>
      <c r="G143" s="42"/>
      <c r="H143" s="42"/>
      <c r="I143" s="229"/>
      <c r="J143" s="42"/>
      <c r="K143" s="42"/>
      <c r="L143" s="46"/>
      <c r="M143" s="230"/>
      <c r="N143" s="231"/>
      <c r="O143" s="86"/>
      <c r="P143" s="86"/>
      <c r="Q143" s="86"/>
      <c r="R143" s="86"/>
      <c r="S143" s="86"/>
      <c r="T143" s="87"/>
      <c r="U143" s="40"/>
      <c r="V143" s="40"/>
      <c r="W143" s="40"/>
      <c r="X143" s="40"/>
      <c r="Y143" s="40"/>
      <c r="Z143" s="40"/>
      <c r="AA143" s="40"/>
      <c r="AB143" s="40"/>
      <c r="AC143" s="40"/>
      <c r="AD143" s="40"/>
      <c r="AE143" s="40"/>
      <c r="AT143" s="19" t="s">
        <v>157</v>
      </c>
      <c r="AU143" s="19" t="s">
        <v>84</v>
      </c>
    </row>
    <row r="144" spans="1:51" s="13" customFormat="1" ht="12">
      <c r="A144" s="13"/>
      <c r="B144" s="232"/>
      <c r="C144" s="233"/>
      <c r="D144" s="234" t="s">
        <v>159</v>
      </c>
      <c r="E144" s="235" t="s">
        <v>19</v>
      </c>
      <c r="F144" s="236" t="s">
        <v>246</v>
      </c>
      <c r="G144" s="233"/>
      <c r="H144" s="235" t="s">
        <v>19</v>
      </c>
      <c r="I144" s="237"/>
      <c r="J144" s="233"/>
      <c r="K144" s="233"/>
      <c r="L144" s="238"/>
      <c r="M144" s="239"/>
      <c r="N144" s="240"/>
      <c r="O144" s="240"/>
      <c r="P144" s="240"/>
      <c r="Q144" s="240"/>
      <c r="R144" s="240"/>
      <c r="S144" s="240"/>
      <c r="T144" s="241"/>
      <c r="U144" s="13"/>
      <c r="V144" s="13"/>
      <c r="W144" s="13"/>
      <c r="X144" s="13"/>
      <c r="Y144" s="13"/>
      <c r="Z144" s="13"/>
      <c r="AA144" s="13"/>
      <c r="AB144" s="13"/>
      <c r="AC144" s="13"/>
      <c r="AD144" s="13"/>
      <c r="AE144" s="13"/>
      <c r="AT144" s="242" t="s">
        <v>159</v>
      </c>
      <c r="AU144" s="242" t="s">
        <v>84</v>
      </c>
      <c r="AV144" s="13" t="s">
        <v>82</v>
      </c>
      <c r="AW144" s="13" t="s">
        <v>37</v>
      </c>
      <c r="AX144" s="13" t="s">
        <v>75</v>
      </c>
      <c r="AY144" s="242" t="s">
        <v>147</v>
      </c>
    </row>
    <row r="145" spans="1:51" s="13" customFormat="1" ht="12">
      <c r="A145" s="13"/>
      <c r="B145" s="232"/>
      <c r="C145" s="233"/>
      <c r="D145" s="234" t="s">
        <v>159</v>
      </c>
      <c r="E145" s="235" t="s">
        <v>19</v>
      </c>
      <c r="F145" s="236" t="s">
        <v>240</v>
      </c>
      <c r="G145" s="233"/>
      <c r="H145" s="235" t="s">
        <v>19</v>
      </c>
      <c r="I145" s="237"/>
      <c r="J145" s="233"/>
      <c r="K145" s="233"/>
      <c r="L145" s="238"/>
      <c r="M145" s="239"/>
      <c r="N145" s="240"/>
      <c r="O145" s="240"/>
      <c r="P145" s="240"/>
      <c r="Q145" s="240"/>
      <c r="R145" s="240"/>
      <c r="S145" s="240"/>
      <c r="T145" s="241"/>
      <c r="U145" s="13"/>
      <c r="V145" s="13"/>
      <c r="W145" s="13"/>
      <c r="X145" s="13"/>
      <c r="Y145" s="13"/>
      <c r="Z145" s="13"/>
      <c r="AA145" s="13"/>
      <c r="AB145" s="13"/>
      <c r="AC145" s="13"/>
      <c r="AD145" s="13"/>
      <c r="AE145" s="13"/>
      <c r="AT145" s="242" t="s">
        <v>159</v>
      </c>
      <c r="AU145" s="242" t="s">
        <v>84</v>
      </c>
      <c r="AV145" s="13" t="s">
        <v>82</v>
      </c>
      <c r="AW145" s="13" t="s">
        <v>37</v>
      </c>
      <c r="AX145" s="13" t="s">
        <v>75</v>
      </c>
      <c r="AY145" s="242" t="s">
        <v>147</v>
      </c>
    </row>
    <row r="146" spans="1:51" s="14" customFormat="1" ht="12">
      <c r="A146" s="14"/>
      <c r="B146" s="243"/>
      <c r="C146" s="244"/>
      <c r="D146" s="234" t="s">
        <v>159</v>
      </c>
      <c r="E146" s="245" t="s">
        <v>19</v>
      </c>
      <c r="F146" s="246" t="s">
        <v>247</v>
      </c>
      <c r="G146" s="244"/>
      <c r="H146" s="247">
        <v>108.84</v>
      </c>
      <c r="I146" s="248"/>
      <c r="J146" s="244"/>
      <c r="K146" s="244"/>
      <c r="L146" s="249"/>
      <c r="M146" s="250"/>
      <c r="N146" s="251"/>
      <c r="O146" s="251"/>
      <c r="P146" s="251"/>
      <c r="Q146" s="251"/>
      <c r="R146" s="251"/>
      <c r="S146" s="251"/>
      <c r="T146" s="252"/>
      <c r="U146" s="14"/>
      <c r="V146" s="14"/>
      <c r="W146" s="14"/>
      <c r="X146" s="14"/>
      <c r="Y146" s="14"/>
      <c r="Z146" s="14"/>
      <c r="AA146" s="14"/>
      <c r="AB146" s="14"/>
      <c r="AC146" s="14"/>
      <c r="AD146" s="14"/>
      <c r="AE146" s="14"/>
      <c r="AT146" s="253" t="s">
        <v>159</v>
      </c>
      <c r="AU146" s="253" t="s">
        <v>84</v>
      </c>
      <c r="AV146" s="14" t="s">
        <v>84</v>
      </c>
      <c r="AW146" s="14" t="s">
        <v>37</v>
      </c>
      <c r="AX146" s="14" t="s">
        <v>75</v>
      </c>
      <c r="AY146" s="253" t="s">
        <v>147</v>
      </c>
    </row>
    <row r="147" spans="1:51" s="15" customFormat="1" ht="12">
      <c r="A147" s="15"/>
      <c r="B147" s="254"/>
      <c r="C147" s="255"/>
      <c r="D147" s="234" t="s">
        <v>159</v>
      </c>
      <c r="E147" s="256" t="s">
        <v>19</v>
      </c>
      <c r="F147" s="257" t="s">
        <v>162</v>
      </c>
      <c r="G147" s="255"/>
      <c r="H147" s="258">
        <v>108.84</v>
      </c>
      <c r="I147" s="259"/>
      <c r="J147" s="255"/>
      <c r="K147" s="255"/>
      <c r="L147" s="260"/>
      <c r="M147" s="261"/>
      <c r="N147" s="262"/>
      <c r="O147" s="262"/>
      <c r="P147" s="262"/>
      <c r="Q147" s="262"/>
      <c r="R147" s="262"/>
      <c r="S147" s="262"/>
      <c r="T147" s="263"/>
      <c r="U147" s="15"/>
      <c r="V147" s="15"/>
      <c r="W147" s="15"/>
      <c r="X147" s="15"/>
      <c r="Y147" s="15"/>
      <c r="Z147" s="15"/>
      <c r="AA147" s="15"/>
      <c r="AB147" s="15"/>
      <c r="AC147" s="15"/>
      <c r="AD147" s="15"/>
      <c r="AE147" s="15"/>
      <c r="AT147" s="264" t="s">
        <v>159</v>
      </c>
      <c r="AU147" s="264" t="s">
        <v>84</v>
      </c>
      <c r="AV147" s="15" t="s">
        <v>155</v>
      </c>
      <c r="AW147" s="15" t="s">
        <v>37</v>
      </c>
      <c r="AX147" s="15" t="s">
        <v>82</v>
      </c>
      <c r="AY147" s="264" t="s">
        <v>147</v>
      </c>
    </row>
    <row r="148" spans="1:63" s="12" customFormat="1" ht="22.8" customHeight="1">
      <c r="A148" s="12"/>
      <c r="B148" s="198"/>
      <c r="C148" s="199"/>
      <c r="D148" s="200" t="s">
        <v>74</v>
      </c>
      <c r="E148" s="212" t="s">
        <v>248</v>
      </c>
      <c r="F148" s="212" t="s">
        <v>249</v>
      </c>
      <c r="G148" s="199"/>
      <c r="H148" s="199"/>
      <c r="I148" s="202"/>
      <c r="J148" s="213">
        <f>BK148</f>
        <v>0</v>
      </c>
      <c r="K148" s="199"/>
      <c r="L148" s="204"/>
      <c r="M148" s="205"/>
      <c r="N148" s="206"/>
      <c r="O148" s="206"/>
      <c r="P148" s="207">
        <f>SUM(P149:P162)</f>
        <v>0</v>
      </c>
      <c r="Q148" s="206"/>
      <c r="R148" s="207">
        <f>SUM(R149:R162)</f>
        <v>0</v>
      </c>
      <c r="S148" s="206"/>
      <c r="T148" s="208">
        <f>SUM(T149:T162)</f>
        <v>2.0652469</v>
      </c>
      <c r="U148" s="12"/>
      <c r="V148" s="12"/>
      <c r="W148" s="12"/>
      <c r="X148" s="12"/>
      <c r="Y148" s="12"/>
      <c r="Z148" s="12"/>
      <c r="AA148" s="12"/>
      <c r="AB148" s="12"/>
      <c r="AC148" s="12"/>
      <c r="AD148" s="12"/>
      <c r="AE148" s="12"/>
      <c r="AR148" s="209" t="s">
        <v>84</v>
      </c>
      <c r="AT148" s="210" t="s">
        <v>74</v>
      </c>
      <c r="AU148" s="210" t="s">
        <v>82</v>
      </c>
      <c r="AY148" s="209" t="s">
        <v>147</v>
      </c>
      <c r="BK148" s="211">
        <f>SUM(BK149:BK162)</f>
        <v>0</v>
      </c>
    </row>
    <row r="149" spans="1:65" s="2" customFormat="1" ht="24.15" customHeight="1">
      <c r="A149" s="40"/>
      <c r="B149" s="41"/>
      <c r="C149" s="214" t="s">
        <v>211</v>
      </c>
      <c r="D149" s="214" t="s">
        <v>150</v>
      </c>
      <c r="E149" s="215" t="s">
        <v>250</v>
      </c>
      <c r="F149" s="216" t="s">
        <v>251</v>
      </c>
      <c r="G149" s="217" t="s">
        <v>236</v>
      </c>
      <c r="H149" s="218">
        <v>27.57</v>
      </c>
      <c r="I149" s="219"/>
      <c r="J149" s="220">
        <f>ROUND(I149*H149,2)</f>
        <v>0</v>
      </c>
      <c r="K149" s="216" t="s">
        <v>154</v>
      </c>
      <c r="L149" s="46"/>
      <c r="M149" s="221" t="s">
        <v>19</v>
      </c>
      <c r="N149" s="222" t="s">
        <v>46</v>
      </c>
      <c r="O149" s="86"/>
      <c r="P149" s="223">
        <f>O149*H149</f>
        <v>0</v>
      </c>
      <c r="Q149" s="223">
        <v>0</v>
      </c>
      <c r="R149" s="223">
        <f>Q149*H149</f>
        <v>0</v>
      </c>
      <c r="S149" s="223">
        <v>0.03175</v>
      </c>
      <c r="T149" s="224">
        <f>S149*H149</f>
        <v>0.8753475000000001</v>
      </c>
      <c r="U149" s="40"/>
      <c r="V149" s="40"/>
      <c r="W149" s="40"/>
      <c r="X149" s="40"/>
      <c r="Y149" s="40"/>
      <c r="Z149" s="40"/>
      <c r="AA149" s="40"/>
      <c r="AB149" s="40"/>
      <c r="AC149" s="40"/>
      <c r="AD149" s="40"/>
      <c r="AE149" s="40"/>
      <c r="AR149" s="225" t="s">
        <v>211</v>
      </c>
      <c r="AT149" s="225" t="s">
        <v>150</v>
      </c>
      <c r="AU149" s="225" t="s">
        <v>84</v>
      </c>
      <c r="AY149" s="19" t="s">
        <v>147</v>
      </c>
      <c r="BE149" s="226">
        <f>IF(N149="základní",J149,0)</f>
        <v>0</v>
      </c>
      <c r="BF149" s="226">
        <f>IF(N149="snížená",J149,0)</f>
        <v>0</v>
      </c>
      <c r="BG149" s="226">
        <f>IF(N149="zákl. přenesená",J149,0)</f>
        <v>0</v>
      </c>
      <c r="BH149" s="226">
        <f>IF(N149="sníž. přenesená",J149,0)</f>
        <v>0</v>
      </c>
      <c r="BI149" s="226">
        <f>IF(N149="nulová",J149,0)</f>
        <v>0</v>
      </c>
      <c r="BJ149" s="19" t="s">
        <v>82</v>
      </c>
      <c r="BK149" s="226">
        <f>ROUND(I149*H149,2)</f>
        <v>0</v>
      </c>
      <c r="BL149" s="19" t="s">
        <v>211</v>
      </c>
      <c r="BM149" s="225" t="s">
        <v>252</v>
      </c>
    </row>
    <row r="150" spans="1:47" s="2" customFormat="1" ht="12">
      <c r="A150" s="40"/>
      <c r="B150" s="41"/>
      <c r="C150" s="42"/>
      <c r="D150" s="227" t="s">
        <v>157</v>
      </c>
      <c r="E150" s="42"/>
      <c r="F150" s="228" t="s">
        <v>253</v>
      </c>
      <c r="G150" s="42"/>
      <c r="H150" s="42"/>
      <c r="I150" s="229"/>
      <c r="J150" s="42"/>
      <c r="K150" s="42"/>
      <c r="L150" s="46"/>
      <c r="M150" s="230"/>
      <c r="N150" s="231"/>
      <c r="O150" s="86"/>
      <c r="P150" s="86"/>
      <c r="Q150" s="86"/>
      <c r="R150" s="86"/>
      <c r="S150" s="86"/>
      <c r="T150" s="87"/>
      <c r="U150" s="40"/>
      <c r="V150" s="40"/>
      <c r="W150" s="40"/>
      <c r="X150" s="40"/>
      <c r="Y150" s="40"/>
      <c r="Z150" s="40"/>
      <c r="AA150" s="40"/>
      <c r="AB150" s="40"/>
      <c r="AC150" s="40"/>
      <c r="AD150" s="40"/>
      <c r="AE150" s="40"/>
      <c r="AT150" s="19" t="s">
        <v>157</v>
      </c>
      <c r="AU150" s="19" t="s">
        <v>84</v>
      </c>
    </row>
    <row r="151" spans="1:51" s="13" customFormat="1" ht="12">
      <c r="A151" s="13"/>
      <c r="B151" s="232"/>
      <c r="C151" s="233"/>
      <c r="D151" s="234" t="s">
        <v>159</v>
      </c>
      <c r="E151" s="235" t="s">
        <v>19</v>
      </c>
      <c r="F151" s="236" t="s">
        <v>254</v>
      </c>
      <c r="G151" s="233"/>
      <c r="H151" s="235" t="s">
        <v>19</v>
      </c>
      <c r="I151" s="237"/>
      <c r="J151" s="233"/>
      <c r="K151" s="233"/>
      <c r="L151" s="238"/>
      <c r="M151" s="239"/>
      <c r="N151" s="240"/>
      <c r="O151" s="240"/>
      <c r="P151" s="240"/>
      <c r="Q151" s="240"/>
      <c r="R151" s="240"/>
      <c r="S151" s="240"/>
      <c r="T151" s="241"/>
      <c r="U151" s="13"/>
      <c r="V151" s="13"/>
      <c r="W151" s="13"/>
      <c r="X151" s="13"/>
      <c r="Y151" s="13"/>
      <c r="Z151" s="13"/>
      <c r="AA151" s="13"/>
      <c r="AB151" s="13"/>
      <c r="AC151" s="13"/>
      <c r="AD151" s="13"/>
      <c r="AE151" s="13"/>
      <c r="AT151" s="242" t="s">
        <v>159</v>
      </c>
      <c r="AU151" s="242" t="s">
        <v>84</v>
      </c>
      <c r="AV151" s="13" t="s">
        <v>82</v>
      </c>
      <c r="AW151" s="13" t="s">
        <v>37</v>
      </c>
      <c r="AX151" s="13" t="s">
        <v>75</v>
      </c>
      <c r="AY151" s="242" t="s">
        <v>147</v>
      </c>
    </row>
    <row r="152" spans="1:51" s="13" customFormat="1" ht="12">
      <c r="A152" s="13"/>
      <c r="B152" s="232"/>
      <c r="C152" s="233"/>
      <c r="D152" s="234" t="s">
        <v>159</v>
      </c>
      <c r="E152" s="235" t="s">
        <v>19</v>
      </c>
      <c r="F152" s="236" t="s">
        <v>255</v>
      </c>
      <c r="G152" s="233"/>
      <c r="H152" s="235" t="s">
        <v>19</v>
      </c>
      <c r="I152" s="237"/>
      <c r="J152" s="233"/>
      <c r="K152" s="233"/>
      <c r="L152" s="238"/>
      <c r="M152" s="239"/>
      <c r="N152" s="240"/>
      <c r="O152" s="240"/>
      <c r="P152" s="240"/>
      <c r="Q152" s="240"/>
      <c r="R152" s="240"/>
      <c r="S152" s="240"/>
      <c r="T152" s="241"/>
      <c r="U152" s="13"/>
      <c r="V152" s="13"/>
      <c r="W152" s="13"/>
      <c r="X152" s="13"/>
      <c r="Y152" s="13"/>
      <c r="Z152" s="13"/>
      <c r="AA152" s="13"/>
      <c r="AB152" s="13"/>
      <c r="AC152" s="13"/>
      <c r="AD152" s="13"/>
      <c r="AE152" s="13"/>
      <c r="AT152" s="242" t="s">
        <v>159</v>
      </c>
      <c r="AU152" s="242" t="s">
        <v>84</v>
      </c>
      <c r="AV152" s="13" t="s">
        <v>82</v>
      </c>
      <c r="AW152" s="13" t="s">
        <v>37</v>
      </c>
      <c r="AX152" s="13" t="s">
        <v>75</v>
      </c>
      <c r="AY152" s="242" t="s">
        <v>147</v>
      </c>
    </row>
    <row r="153" spans="1:51" s="14" customFormat="1" ht="12">
      <c r="A153" s="14"/>
      <c r="B153" s="243"/>
      <c r="C153" s="244"/>
      <c r="D153" s="234" t="s">
        <v>159</v>
      </c>
      <c r="E153" s="245" t="s">
        <v>19</v>
      </c>
      <c r="F153" s="246" t="s">
        <v>256</v>
      </c>
      <c r="G153" s="244"/>
      <c r="H153" s="247">
        <v>18.58</v>
      </c>
      <c r="I153" s="248"/>
      <c r="J153" s="244"/>
      <c r="K153" s="244"/>
      <c r="L153" s="249"/>
      <c r="M153" s="250"/>
      <c r="N153" s="251"/>
      <c r="O153" s="251"/>
      <c r="P153" s="251"/>
      <c r="Q153" s="251"/>
      <c r="R153" s="251"/>
      <c r="S153" s="251"/>
      <c r="T153" s="252"/>
      <c r="U153" s="14"/>
      <c r="V153" s="14"/>
      <c r="W153" s="14"/>
      <c r="X153" s="14"/>
      <c r="Y153" s="14"/>
      <c r="Z153" s="14"/>
      <c r="AA153" s="14"/>
      <c r="AB153" s="14"/>
      <c r="AC153" s="14"/>
      <c r="AD153" s="14"/>
      <c r="AE153" s="14"/>
      <c r="AT153" s="253" t="s">
        <v>159</v>
      </c>
      <c r="AU153" s="253" t="s">
        <v>84</v>
      </c>
      <c r="AV153" s="14" t="s">
        <v>84</v>
      </c>
      <c r="AW153" s="14" t="s">
        <v>37</v>
      </c>
      <c r="AX153" s="14" t="s">
        <v>75</v>
      </c>
      <c r="AY153" s="253" t="s">
        <v>147</v>
      </c>
    </row>
    <row r="154" spans="1:51" s="13" customFormat="1" ht="12">
      <c r="A154" s="13"/>
      <c r="B154" s="232"/>
      <c r="C154" s="233"/>
      <c r="D154" s="234" t="s">
        <v>159</v>
      </c>
      <c r="E154" s="235" t="s">
        <v>19</v>
      </c>
      <c r="F154" s="236" t="s">
        <v>257</v>
      </c>
      <c r="G154" s="233"/>
      <c r="H154" s="235" t="s">
        <v>19</v>
      </c>
      <c r="I154" s="237"/>
      <c r="J154" s="233"/>
      <c r="K154" s="233"/>
      <c r="L154" s="238"/>
      <c r="M154" s="239"/>
      <c r="N154" s="240"/>
      <c r="O154" s="240"/>
      <c r="P154" s="240"/>
      <c r="Q154" s="240"/>
      <c r="R154" s="240"/>
      <c r="S154" s="240"/>
      <c r="T154" s="241"/>
      <c r="U154" s="13"/>
      <c r="V154" s="13"/>
      <c r="W154" s="13"/>
      <c r="X154" s="13"/>
      <c r="Y154" s="13"/>
      <c r="Z154" s="13"/>
      <c r="AA154" s="13"/>
      <c r="AB154" s="13"/>
      <c r="AC154" s="13"/>
      <c r="AD154" s="13"/>
      <c r="AE154" s="13"/>
      <c r="AT154" s="242" t="s">
        <v>159</v>
      </c>
      <c r="AU154" s="242" t="s">
        <v>84</v>
      </c>
      <c r="AV154" s="13" t="s">
        <v>82</v>
      </c>
      <c r="AW154" s="13" t="s">
        <v>37</v>
      </c>
      <c r="AX154" s="13" t="s">
        <v>75</v>
      </c>
      <c r="AY154" s="242" t="s">
        <v>147</v>
      </c>
    </row>
    <row r="155" spans="1:51" s="14" customFormat="1" ht="12">
      <c r="A155" s="14"/>
      <c r="B155" s="243"/>
      <c r="C155" s="244"/>
      <c r="D155" s="234" t="s">
        <v>159</v>
      </c>
      <c r="E155" s="245" t="s">
        <v>19</v>
      </c>
      <c r="F155" s="246" t="s">
        <v>258</v>
      </c>
      <c r="G155" s="244"/>
      <c r="H155" s="247">
        <v>8.99</v>
      </c>
      <c r="I155" s="248"/>
      <c r="J155" s="244"/>
      <c r="K155" s="244"/>
      <c r="L155" s="249"/>
      <c r="M155" s="250"/>
      <c r="N155" s="251"/>
      <c r="O155" s="251"/>
      <c r="P155" s="251"/>
      <c r="Q155" s="251"/>
      <c r="R155" s="251"/>
      <c r="S155" s="251"/>
      <c r="T155" s="252"/>
      <c r="U155" s="14"/>
      <c r="V155" s="14"/>
      <c r="W155" s="14"/>
      <c r="X155" s="14"/>
      <c r="Y155" s="14"/>
      <c r="Z155" s="14"/>
      <c r="AA155" s="14"/>
      <c r="AB155" s="14"/>
      <c r="AC155" s="14"/>
      <c r="AD155" s="14"/>
      <c r="AE155" s="14"/>
      <c r="AT155" s="253" t="s">
        <v>159</v>
      </c>
      <c r="AU155" s="253" t="s">
        <v>84</v>
      </c>
      <c r="AV155" s="14" t="s">
        <v>84</v>
      </c>
      <c r="AW155" s="14" t="s">
        <v>37</v>
      </c>
      <c r="AX155" s="14" t="s">
        <v>75</v>
      </c>
      <c r="AY155" s="253" t="s">
        <v>147</v>
      </c>
    </row>
    <row r="156" spans="1:51" s="15" customFormat="1" ht="12">
      <c r="A156" s="15"/>
      <c r="B156" s="254"/>
      <c r="C156" s="255"/>
      <c r="D156" s="234" t="s">
        <v>159</v>
      </c>
      <c r="E156" s="256" t="s">
        <v>19</v>
      </c>
      <c r="F156" s="257" t="s">
        <v>162</v>
      </c>
      <c r="G156" s="255"/>
      <c r="H156" s="258">
        <v>27.57</v>
      </c>
      <c r="I156" s="259"/>
      <c r="J156" s="255"/>
      <c r="K156" s="255"/>
      <c r="L156" s="260"/>
      <c r="M156" s="261"/>
      <c r="N156" s="262"/>
      <c r="O156" s="262"/>
      <c r="P156" s="262"/>
      <c r="Q156" s="262"/>
      <c r="R156" s="262"/>
      <c r="S156" s="262"/>
      <c r="T156" s="263"/>
      <c r="U156" s="15"/>
      <c r="V156" s="15"/>
      <c r="W156" s="15"/>
      <c r="X156" s="15"/>
      <c r="Y156" s="15"/>
      <c r="Z156" s="15"/>
      <c r="AA156" s="15"/>
      <c r="AB156" s="15"/>
      <c r="AC156" s="15"/>
      <c r="AD156" s="15"/>
      <c r="AE156" s="15"/>
      <c r="AT156" s="264" t="s">
        <v>159</v>
      </c>
      <c r="AU156" s="264" t="s">
        <v>84</v>
      </c>
      <c r="AV156" s="15" t="s">
        <v>155</v>
      </c>
      <c r="AW156" s="15" t="s">
        <v>37</v>
      </c>
      <c r="AX156" s="15" t="s">
        <v>82</v>
      </c>
      <c r="AY156" s="264" t="s">
        <v>147</v>
      </c>
    </row>
    <row r="157" spans="1:65" s="2" customFormat="1" ht="24.15" customHeight="1">
      <c r="A157" s="40"/>
      <c r="B157" s="41"/>
      <c r="C157" s="214" t="s">
        <v>259</v>
      </c>
      <c r="D157" s="214" t="s">
        <v>150</v>
      </c>
      <c r="E157" s="215" t="s">
        <v>260</v>
      </c>
      <c r="F157" s="216" t="s">
        <v>261</v>
      </c>
      <c r="G157" s="217" t="s">
        <v>236</v>
      </c>
      <c r="H157" s="218">
        <v>69.14</v>
      </c>
      <c r="I157" s="219"/>
      <c r="J157" s="220">
        <f>ROUND(I157*H157,2)</f>
        <v>0</v>
      </c>
      <c r="K157" s="216" t="s">
        <v>154</v>
      </c>
      <c r="L157" s="46"/>
      <c r="M157" s="221" t="s">
        <v>19</v>
      </c>
      <c r="N157" s="222" t="s">
        <v>46</v>
      </c>
      <c r="O157" s="86"/>
      <c r="P157" s="223">
        <f>O157*H157</f>
        <v>0</v>
      </c>
      <c r="Q157" s="223">
        <v>0</v>
      </c>
      <c r="R157" s="223">
        <f>Q157*H157</f>
        <v>0</v>
      </c>
      <c r="S157" s="223">
        <v>0.01721</v>
      </c>
      <c r="T157" s="224">
        <f>S157*H157</f>
        <v>1.1898994</v>
      </c>
      <c r="U157" s="40"/>
      <c r="V157" s="40"/>
      <c r="W157" s="40"/>
      <c r="X157" s="40"/>
      <c r="Y157" s="40"/>
      <c r="Z157" s="40"/>
      <c r="AA157" s="40"/>
      <c r="AB157" s="40"/>
      <c r="AC157" s="40"/>
      <c r="AD157" s="40"/>
      <c r="AE157" s="40"/>
      <c r="AR157" s="225" t="s">
        <v>211</v>
      </c>
      <c r="AT157" s="225" t="s">
        <v>150</v>
      </c>
      <c r="AU157" s="225" t="s">
        <v>84</v>
      </c>
      <c r="AY157" s="19" t="s">
        <v>147</v>
      </c>
      <c r="BE157" s="226">
        <f>IF(N157="základní",J157,0)</f>
        <v>0</v>
      </c>
      <c r="BF157" s="226">
        <f>IF(N157="snížená",J157,0)</f>
        <v>0</v>
      </c>
      <c r="BG157" s="226">
        <f>IF(N157="zákl. přenesená",J157,0)</f>
        <v>0</v>
      </c>
      <c r="BH157" s="226">
        <f>IF(N157="sníž. přenesená",J157,0)</f>
        <v>0</v>
      </c>
      <c r="BI157" s="226">
        <f>IF(N157="nulová",J157,0)</f>
        <v>0</v>
      </c>
      <c r="BJ157" s="19" t="s">
        <v>82</v>
      </c>
      <c r="BK157" s="226">
        <f>ROUND(I157*H157,2)</f>
        <v>0</v>
      </c>
      <c r="BL157" s="19" t="s">
        <v>211</v>
      </c>
      <c r="BM157" s="225" t="s">
        <v>262</v>
      </c>
    </row>
    <row r="158" spans="1:47" s="2" customFormat="1" ht="12">
      <c r="A158" s="40"/>
      <c r="B158" s="41"/>
      <c r="C158" s="42"/>
      <c r="D158" s="227" t="s">
        <v>157</v>
      </c>
      <c r="E158" s="42"/>
      <c r="F158" s="228" t="s">
        <v>263</v>
      </c>
      <c r="G158" s="42"/>
      <c r="H158" s="42"/>
      <c r="I158" s="229"/>
      <c r="J158" s="42"/>
      <c r="K158" s="42"/>
      <c r="L158" s="46"/>
      <c r="M158" s="230"/>
      <c r="N158" s="231"/>
      <c r="O158" s="86"/>
      <c r="P158" s="86"/>
      <c r="Q158" s="86"/>
      <c r="R158" s="86"/>
      <c r="S158" s="86"/>
      <c r="T158" s="87"/>
      <c r="U158" s="40"/>
      <c r="V158" s="40"/>
      <c r="W158" s="40"/>
      <c r="X158" s="40"/>
      <c r="Y158" s="40"/>
      <c r="Z158" s="40"/>
      <c r="AA158" s="40"/>
      <c r="AB158" s="40"/>
      <c r="AC158" s="40"/>
      <c r="AD158" s="40"/>
      <c r="AE158" s="40"/>
      <c r="AT158" s="19" t="s">
        <v>157</v>
      </c>
      <c r="AU158" s="19" t="s">
        <v>84</v>
      </c>
    </row>
    <row r="159" spans="1:51" s="13" customFormat="1" ht="12">
      <c r="A159" s="13"/>
      <c r="B159" s="232"/>
      <c r="C159" s="233"/>
      <c r="D159" s="234" t="s">
        <v>159</v>
      </c>
      <c r="E159" s="235" t="s">
        <v>19</v>
      </c>
      <c r="F159" s="236" t="s">
        <v>264</v>
      </c>
      <c r="G159" s="233"/>
      <c r="H159" s="235" t="s">
        <v>19</v>
      </c>
      <c r="I159" s="237"/>
      <c r="J159" s="233"/>
      <c r="K159" s="233"/>
      <c r="L159" s="238"/>
      <c r="M159" s="239"/>
      <c r="N159" s="240"/>
      <c r="O159" s="240"/>
      <c r="P159" s="240"/>
      <c r="Q159" s="240"/>
      <c r="R159" s="240"/>
      <c r="S159" s="240"/>
      <c r="T159" s="241"/>
      <c r="U159" s="13"/>
      <c r="V159" s="13"/>
      <c r="W159" s="13"/>
      <c r="X159" s="13"/>
      <c r="Y159" s="13"/>
      <c r="Z159" s="13"/>
      <c r="AA159" s="13"/>
      <c r="AB159" s="13"/>
      <c r="AC159" s="13"/>
      <c r="AD159" s="13"/>
      <c r="AE159" s="13"/>
      <c r="AT159" s="242" t="s">
        <v>159</v>
      </c>
      <c r="AU159" s="242" t="s">
        <v>84</v>
      </c>
      <c r="AV159" s="13" t="s">
        <v>82</v>
      </c>
      <c r="AW159" s="13" t="s">
        <v>37</v>
      </c>
      <c r="AX159" s="13" t="s">
        <v>75</v>
      </c>
      <c r="AY159" s="242" t="s">
        <v>147</v>
      </c>
    </row>
    <row r="160" spans="1:51" s="13" customFormat="1" ht="12">
      <c r="A160" s="13"/>
      <c r="B160" s="232"/>
      <c r="C160" s="233"/>
      <c r="D160" s="234" t="s">
        <v>159</v>
      </c>
      <c r="E160" s="235" t="s">
        <v>19</v>
      </c>
      <c r="F160" s="236" t="s">
        <v>265</v>
      </c>
      <c r="G160" s="233"/>
      <c r="H160" s="235" t="s">
        <v>19</v>
      </c>
      <c r="I160" s="237"/>
      <c r="J160" s="233"/>
      <c r="K160" s="233"/>
      <c r="L160" s="238"/>
      <c r="M160" s="239"/>
      <c r="N160" s="240"/>
      <c r="O160" s="240"/>
      <c r="P160" s="240"/>
      <c r="Q160" s="240"/>
      <c r="R160" s="240"/>
      <c r="S160" s="240"/>
      <c r="T160" s="241"/>
      <c r="U160" s="13"/>
      <c r="V160" s="13"/>
      <c r="W160" s="13"/>
      <c r="X160" s="13"/>
      <c r="Y160" s="13"/>
      <c r="Z160" s="13"/>
      <c r="AA160" s="13"/>
      <c r="AB160" s="13"/>
      <c r="AC160" s="13"/>
      <c r="AD160" s="13"/>
      <c r="AE160" s="13"/>
      <c r="AT160" s="242" t="s">
        <v>159</v>
      </c>
      <c r="AU160" s="242" t="s">
        <v>84</v>
      </c>
      <c r="AV160" s="13" t="s">
        <v>82</v>
      </c>
      <c r="AW160" s="13" t="s">
        <v>37</v>
      </c>
      <c r="AX160" s="13" t="s">
        <v>75</v>
      </c>
      <c r="AY160" s="242" t="s">
        <v>147</v>
      </c>
    </row>
    <row r="161" spans="1:51" s="14" customFormat="1" ht="12">
      <c r="A161" s="14"/>
      <c r="B161" s="243"/>
      <c r="C161" s="244"/>
      <c r="D161" s="234" t="s">
        <v>159</v>
      </c>
      <c r="E161" s="245" t="s">
        <v>19</v>
      </c>
      <c r="F161" s="246" t="s">
        <v>266</v>
      </c>
      <c r="G161" s="244"/>
      <c r="H161" s="247">
        <v>69.14</v>
      </c>
      <c r="I161" s="248"/>
      <c r="J161" s="244"/>
      <c r="K161" s="244"/>
      <c r="L161" s="249"/>
      <c r="M161" s="250"/>
      <c r="N161" s="251"/>
      <c r="O161" s="251"/>
      <c r="P161" s="251"/>
      <c r="Q161" s="251"/>
      <c r="R161" s="251"/>
      <c r="S161" s="251"/>
      <c r="T161" s="252"/>
      <c r="U161" s="14"/>
      <c r="V161" s="14"/>
      <c r="W161" s="14"/>
      <c r="X161" s="14"/>
      <c r="Y161" s="14"/>
      <c r="Z161" s="14"/>
      <c r="AA161" s="14"/>
      <c r="AB161" s="14"/>
      <c r="AC161" s="14"/>
      <c r="AD161" s="14"/>
      <c r="AE161" s="14"/>
      <c r="AT161" s="253" t="s">
        <v>159</v>
      </c>
      <c r="AU161" s="253" t="s">
        <v>84</v>
      </c>
      <c r="AV161" s="14" t="s">
        <v>84</v>
      </c>
      <c r="AW161" s="14" t="s">
        <v>37</v>
      </c>
      <c r="AX161" s="14" t="s">
        <v>75</v>
      </c>
      <c r="AY161" s="253" t="s">
        <v>147</v>
      </c>
    </row>
    <row r="162" spans="1:51" s="15" customFormat="1" ht="12">
      <c r="A162" s="15"/>
      <c r="B162" s="254"/>
      <c r="C162" s="255"/>
      <c r="D162" s="234" t="s">
        <v>159</v>
      </c>
      <c r="E162" s="256" t="s">
        <v>19</v>
      </c>
      <c r="F162" s="257" t="s">
        <v>162</v>
      </c>
      <c r="G162" s="255"/>
      <c r="H162" s="258">
        <v>69.14</v>
      </c>
      <c r="I162" s="259"/>
      <c r="J162" s="255"/>
      <c r="K162" s="255"/>
      <c r="L162" s="260"/>
      <c r="M162" s="261"/>
      <c r="N162" s="262"/>
      <c r="O162" s="262"/>
      <c r="P162" s="262"/>
      <c r="Q162" s="262"/>
      <c r="R162" s="262"/>
      <c r="S162" s="262"/>
      <c r="T162" s="263"/>
      <c r="U162" s="15"/>
      <c r="V162" s="15"/>
      <c r="W162" s="15"/>
      <c r="X162" s="15"/>
      <c r="Y162" s="15"/>
      <c r="Z162" s="15"/>
      <c r="AA162" s="15"/>
      <c r="AB162" s="15"/>
      <c r="AC162" s="15"/>
      <c r="AD162" s="15"/>
      <c r="AE162" s="15"/>
      <c r="AT162" s="264" t="s">
        <v>159</v>
      </c>
      <c r="AU162" s="264" t="s">
        <v>84</v>
      </c>
      <c r="AV162" s="15" t="s">
        <v>155</v>
      </c>
      <c r="AW162" s="15" t="s">
        <v>37</v>
      </c>
      <c r="AX162" s="15" t="s">
        <v>82</v>
      </c>
      <c r="AY162" s="264" t="s">
        <v>147</v>
      </c>
    </row>
    <row r="163" spans="1:63" s="12" customFormat="1" ht="22.8" customHeight="1">
      <c r="A163" s="12"/>
      <c r="B163" s="198"/>
      <c r="C163" s="199"/>
      <c r="D163" s="200" t="s">
        <v>74</v>
      </c>
      <c r="E163" s="212" t="s">
        <v>267</v>
      </c>
      <c r="F163" s="212" t="s">
        <v>268</v>
      </c>
      <c r="G163" s="199"/>
      <c r="H163" s="199"/>
      <c r="I163" s="202"/>
      <c r="J163" s="213">
        <f>BK163</f>
        <v>0</v>
      </c>
      <c r="K163" s="199"/>
      <c r="L163" s="204"/>
      <c r="M163" s="205"/>
      <c r="N163" s="206"/>
      <c r="O163" s="206"/>
      <c r="P163" s="207">
        <f>SUM(P164:P187)</f>
        <v>0</v>
      </c>
      <c r="Q163" s="206"/>
      <c r="R163" s="207">
        <f>SUM(R164:R187)</f>
        <v>0</v>
      </c>
      <c r="S163" s="206"/>
      <c r="T163" s="208">
        <f>SUM(T164:T187)</f>
        <v>2.00063265</v>
      </c>
      <c r="U163" s="12"/>
      <c r="V163" s="12"/>
      <c r="W163" s="12"/>
      <c r="X163" s="12"/>
      <c r="Y163" s="12"/>
      <c r="Z163" s="12"/>
      <c r="AA163" s="12"/>
      <c r="AB163" s="12"/>
      <c r="AC163" s="12"/>
      <c r="AD163" s="12"/>
      <c r="AE163" s="12"/>
      <c r="AR163" s="209" t="s">
        <v>84</v>
      </c>
      <c r="AT163" s="210" t="s">
        <v>74</v>
      </c>
      <c r="AU163" s="210" t="s">
        <v>82</v>
      </c>
      <c r="AY163" s="209" t="s">
        <v>147</v>
      </c>
      <c r="BK163" s="211">
        <f>SUM(BK164:BK187)</f>
        <v>0</v>
      </c>
    </row>
    <row r="164" spans="1:65" s="2" customFormat="1" ht="16.5" customHeight="1">
      <c r="A164" s="40"/>
      <c r="B164" s="41"/>
      <c r="C164" s="214" t="s">
        <v>269</v>
      </c>
      <c r="D164" s="214" t="s">
        <v>150</v>
      </c>
      <c r="E164" s="215" t="s">
        <v>270</v>
      </c>
      <c r="F164" s="216" t="s">
        <v>271</v>
      </c>
      <c r="G164" s="217" t="s">
        <v>170</v>
      </c>
      <c r="H164" s="218">
        <v>6.4</v>
      </c>
      <c r="I164" s="219"/>
      <c r="J164" s="220">
        <f>ROUND(I164*H164,2)</f>
        <v>0</v>
      </c>
      <c r="K164" s="216" t="s">
        <v>154</v>
      </c>
      <c r="L164" s="46"/>
      <c r="M164" s="221" t="s">
        <v>19</v>
      </c>
      <c r="N164" s="222" t="s">
        <v>46</v>
      </c>
      <c r="O164" s="86"/>
      <c r="P164" s="223">
        <f>O164*H164</f>
        <v>0</v>
      </c>
      <c r="Q164" s="223">
        <v>0</v>
      </c>
      <c r="R164" s="223">
        <f>Q164*H164</f>
        <v>0</v>
      </c>
      <c r="S164" s="223">
        <v>0.11248</v>
      </c>
      <c r="T164" s="224">
        <f>S164*H164</f>
        <v>0.7198720000000001</v>
      </c>
      <c r="U164" s="40"/>
      <c r="V164" s="40"/>
      <c r="W164" s="40"/>
      <c r="X164" s="40"/>
      <c r="Y164" s="40"/>
      <c r="Z164" s="40"/>
      <c r="AA164" s="40"/>
      <c r="AB164" s="40"/>
      <c r="AC164" s="40"/>
      <c r="AD164" s="40"/>
      <c r="AE164" s="40"/>
      <c r="AR164" s="225" t="s">
        <v>211</v>
      </c>
      <c r="AT164" s="225" t="s">
        <v>150</v>
      </c>
      <c r="AU164" s="225" t="s">
        <v>84</v>
      </c>
      <c r="AY164" s="19" t="s">
        <v>147</v>
      </c>
      <c r="BE164" s="226">
        <f>IF(N164="základní",J164,0)</f>
        <v>0</v>
      </c>
      <c r="BF164" s="226">
        <f>IF(N164="snížená",J164,0)</f>
        <v>0</v>
      </c>
      <c r="BG164" s="226">
        <f>IF(N164="zákl. přenesená",J164,0)</f>
        <v>0</v>
      </c>
      <c r="BH164" s="226">
        <f>IF(N164="sníž. přenesená",J164,0)</f>
        <v>0</v>
      </c>
      <c r="BI164" s="226">
        <f>IF(N164="nulová",J164,0)</f>
        <v>0</v>
      </c>
      <c r="BJ164" s="19" t="s">
        <v>82</v>
      </c>
      <c r="BK164" s="226">
        <f>ROUND(I164*H164,2)</f>
        <v>0</v>
      </c>
      <c r="BL164" s="19" t="s">
        <v>211</v>
      </c>
      <c r="BM164" s="225" t="s">
        <v>272</v>
      </c>
    </row>
    <row r="165" spans="1:47" s="2" customFormat="1" ht="12">
      <c r="A165" s="40"/>
      <c r="B165" s="41"/>
      <c r="C165" s="42"/>
      <c r="D165" s="227" t="s">
        <v>157</v>
      </c>
      <c r="E165" s="42"/>
      <c r="F165" s="228" t="s">
        <v>273</v>
      </c>
      <c r="G165" s="42"/>
      <c r="H165" s="42"/>
      <c r="I165" s="229"/>
      <c r="J165" s="42"/>
      <c r="K165" s="42"/>
      <c r="L165" s="46"/>
      <c r="M165" s="230"/>
      <c r="N165" s="231"/>
      <c r="O165" s="86"/>
      <c r="P165" s="86"/>
      <c r="Q165" s="86"/>
      <c r="R165" s="86"/>
      <c r="S165" s="86"/>
      <c r="T165" s="87"/>
      <c r="U165" s="40"/>
      <c r="V165" s="40"/>
      <c r="W165" s="40"/>
      <c r="X165" s="40"/>
      <c r="Y165" s="40"/>
      <c r="Z165" s="40"/>
      <c r="AA165" s="40"/>
      <c r="AB165" s="40"/>
      <c r="AC165" s="40"/>
      <c r="AD165" s="40"/>
      <c r="AE165" s="40"/>
      <c r="AT165" s="19" t="s">
        <v>157</v>
      </c>
      <c r="AU165" s="19" t="s">
        <v>84</v>
      </c>
    </row>
    <row r="166" spans="1:51" s="13" customFormat="1" ht="12">
      <c r="A166" s="13"/>
      <c r="B166" s="232"/>
      <c r="C166" s="233"/>
      <c r="D166" s="234" t="s">
        <v>159</v>
      </c>
      <c r="E166" s="235" t="s">
        <v>19</v>
      </c>
      <c r="F166" s="236" t="s">
        <v>274</v>
      </c>
      <c r="G166" s="233"/>
      <c r="H166" s="235" t="s">
        <v>19</v>
      </c>
      <c r="I166" s="237"/>
      <c r="J166" s="233"/>
      <c r="K166" s="233"/>
      <c r="L166" s="238"/>
      <c r="M166" s="239"/>
      <c r="N166" s="240"/>
      <c r="O166" s="240"/>
      <c r="P166" s="240"/>
      <c r="Q166" s="240"/>
      <c r="R166" s="240"/>
      <c r="S166" s="240"/>
      <c r="T166" s="241"/>
      <c r="U166" s="13"/>
      <c r="V166" s="13"/>
      <c r="W166" s="13"/>
      <c r="X166" s="13"/>
      <c r="Y166" s="13"/>
      <c r="Z166" s="13"/>
      <c r="AA166" s="13"/>
      <c r="AB166" s="13"/>
      <c r="AC166" s="13"/>
      <c r="AD166" s="13"/>
      <c r="AE166" s="13"/>
      <c r="AT166" s="242" t="s">
        <v>159</v>
      </c>
      <c r="AU166" s="242" t="s">
        <v>84</v>
      </c>
      <c r="AV166" s="13" t="s">
        <v>82</v>
      </c>
      <c r="AW166" s="13" t="s">
        <v>37</v>
      </c>
      <c r="AX166" s="13" t="s">
        <v>75</v>
      </c>
      <c r="AY166" s="242" t="s">
        <v>147</v>
      </c>
    </row>
    <row r="167" spans="1:51" s="13" customFormat="1" ht="12">
      <c r="A167" s="13"/>
      <c r="B167" s="232"/>
      <c r="C167" s="233"/>
      <c r="D167" s="234" t="s">
        <v>159</v>
      </c>
      <c r="E167" s="235" t="s">
        <v>19</v>
      </c>
      <c r="F167" s="236" t="s">
        <v>275</v>
      </c>
      <c r="G167" s="233"/>
      <c r="H167" s="235" t="s">
        <v>19</v>
      </c>
      <c r="I167" s="237"/>
      <c r="J167" s="233"/>
      <c r="K167" s="233"/>
      <c r="L167" s="238"/>
      <c r="M167" s="239"/>
      <c r="N167" s="240"/>
      <c r="O167" s="240"/>
      <c r="P167" s="240"/>
      <c r="Q167" s="240"/>
      <c r="R167" s="240"/>
      <c r="S167" s="240"/>
      <c r="T167" s="241"/>
      <c r="U167" s="13"/>
      <c r="V167" s="13"/>
      <c r="W167" s="13"/>
      <c r="X167" s="13"/>
      <c r="Y167" s="13"/>
      <c r="Z167" s="13"/>
      <c r="AA167" s="13"/>
      <c r="AB167" s="13"/>
      <c r="AC167" s="13"/>
      <c r="AD167" s="13"/>
      <c r="AE167" s="13"/>
      <c r="AT167" s="242" t="s">
        <v>159</v>
      </c>
      <c r="AU167" s="242" t="s">
        <v>84</v>
      </c>
      <c r="AV167" s="13" t="s">
        <v>82</v>
      </c>
      <c r="AW167" s="13" t="s">
        <v>37</v>
      </c>
      <c r="AX167" s="13" t="s">
        <v>75</v>
      </c>
      <c r="AY167" s="242" t="s">
        <v>147</v>
      </c>
    </row>
    <row r="168" spans="1:51" s="14" customFormat="1" ht="12">
      <c r="A168" s="14"/>
      <c r="B168" s="243"/>
      <c r="C168" s="244"/>
      <c r="D168" s="234" t="s">
        <v>159</v>
      </c>
      <c r="E168" s="245" t="s">
        <v>19</v>
      </c>
      <c r="F168" s="246" t="s">
        <v>276</v>
      </c>
      <c r="G168" s="244"/>
      <c r="H168" s="247">
        <v>6.4</v>
      </c>
      <c r="I168" s="248"/>
      <c r="J168" s="244"/>
      <c r="K168" s="244"/>
      <c r="L168" s="249"/>
      <c r="M168" s="250"/>
      <c r="N168" s="251"/>
      <c r="O168" s="251"/>
      <c r="P168" s="251"/>
      <c r="Q168" s="251"/>
      <c r="R168" s="251"/>
      <c r="S168" s="251"/>
      <c r="T168" s="252"/>
      <c r="U168" s="14"/>
      <c r="V168" s="14"/>
      <c r="W168" s="14"/>
      <c r="X168" s="14"/>
      <c r="Y168" s="14"/>
      <c r="Z168" s="14"/>
      <c r="AA168" s="14"/>
      <c r="AB168" s="14"/>
      <c r="AC168" s="14"/>
      <c r="AD168" s="14"/>
      <c r="AE168" s="14"/>
      <c r="AT168" s="253" t="s">
        <v>159</v>
      </c>
      <c r="AU168" s="253" t="s">
        <v>84</v>
      </c>
      <c r="AV168" s="14" t="s">
        <v>84</v>
      </c>
      <c r="AW168" s="14" t="s">
        <v>37</v>
      </c>
      <c r="AX168" s="14" t="s">
        <v>75</v>
      </c>
      <c r="AY168" s="253" t="s">
        <v>147</v>
      </c>
    </row>
    <row r="169" spans="1:51" s="15" customFormat="1" ht="12">
      <c r="A169" s="15"/>
      <c r="B169" s="254"/>
      <c r="C169" s="255"/>
      <c r="D169" s="234" t="s">
        <v>159</v>
      </c>
      <c r="E169" s="256" t="s">
        <v>19</v>
      </c>
      <c r="F169" s="257" t="s">
        <v>162</v>
      </c>
      <c r="G169" s="255"/>
      <c r="H169" s="258">
        <v>6.4</v>
      </c>
      <c r="I169" s="259"/>
      <c r="J169" s="255"/>
      <c r="K169" s="255"/>
      <c r="L169" s="260"/>
      <c r="M169" s="261"/>
      <c r="N169" s="262"/>
      <c r="O169" s="262"/>
      <c r="P169" s="262"/>
      <c r="Q169" s="262"/>
      <c r="R169" s="262"/>
      <c r="S169" s="262"/>
      <c r="T169" s="263"/>
      <c r="U169" s="15"/>
      <c r="V169" s="15"/>
      <c r="W169" s="15"/>
      <c r="X169" s="15"/>
      <c r="Y169" s="15"/>
      <c r="Z169" s="15"/>
      <c r="AA169" s="15"/>
      <c r="AB169" s="15"/>
      <c r="AC169" s="15"/>
      <c r="AD169" s="15"/>
      <c r="AE169" s="15"/>
      <c r="AT169" s="264" t="s">
        <v>159</v>
      </c>
      <c r="AU169" s="264" t="s">
        <v>84</v>
      </c>
      <c r="AV169" s="15" t="s">
        <v>155</v>
      </c>
      <c r="AW169" s="15" t="s">
        <v>37</v>
      </c>
      <c r="AX169" s="15" t="s">
        <v>82</v>
      </c>
      <c r="AY169" s="264" t="s">
        <v>147</v>
      </c>
    </row>
    <row r="170" spans="1:65" s="2" customFormat="1" ht="16.5" customHeight="1">
      <c r="A170" s="40"/>
      <c r="B170" s="41"/>
      <c r="C170" s="214" t="s">
        <v>277</v>
      </c>
      <c r="D170" s="214" t="s">
        <v>150</v>
      </c>
      <c r="E170" s="215" t="s">
        <v>278</v>
      </c>
      <c r="F170" s="216" t="s">
        <v>279</v>
      </c>
      <c r="G170" s="217" t="s">
        <v>236</v>
      </c>
      <c r="H170" s="218">
        <v>41.601</v>
      </c>
      <c r="I170" s="219"/>
      <c r="J170" s="220">
        <f>ROUND(I170*H170,2)</f>
        <v>0</v>
      </c>
      <c r="K170" s="216" t="s">
        <v>154</v>
      </c>
      <c r="L170" s="46"/>
      <c r="M170" s="221" t="s">
        <v>19</v>
      </c>
      <c r="N170" s="222" t="s">
        <v>46</v>
      </c>
      <c r="O170" s="86"/>
      <c r="P170" s="223">
        <f>O170*H170</f>
        <v>0</v>
      </c>
      <c r="Q170" s="223">
        <v>0</v>
      </c>
      <c r="R170" s="223">
        <f>Q170*H170</f>
        <v>0</v>
      </c>
      <c r="S170" s="223">
        <v>0.02465</v>
      </c>
      <c r="T170" s="224">
        <f>S170*H170</f>
        <v>1.02546465</v>
      </c>
      <c r="U170" s="40"/>
      <c r="V170" s="40"/>
      <c r="W170" s="40"/>
      <c r="X170" s="40"/>
      <c r="Y170" s="40"/>
      <c r="Z170" s="40"/>
      <c r="AA170" s="40"/>
      <c r="AB170" s="40"/>
      <c r="AC170" s="40"/>
      <c r="AD170" s="40"/>
      <c r="AE170" s="40"/>
      <c r="AR170" s="225" t="s">
        <v>211</v>
      </c>
      <c r="AT170" s="225" t="s">
        <v>150</v>
      </c>
      <c r="AU170" s="225" t="s">
        <v>84</v>
      </c>
      <c r="AY170" s="19" t="s">
        <v>147</v>
      </c>
      <c r="BE170" s="226">
        <f>IF(N170="základní",J170,0)</f>
        <v>0</v>
      </c>
      <c r="BF170" s="226">
        <f>IF(N170="snížená",J170,0)</f>
        <v>0</v>
      </c>
      <c r="BG170" s="226">
        <f>IF(N170="zákl. přenesená",J170,0)</f>
        <v>0</v>
      </c>
      <c r="BH170" s="226">
        <f>IF(N170="sníž. přenesená",J170,0)</f>
        <v>0</v>
      </c>
      <c r="BI170" s="226">
        <f>IF(N170="nulová",J170,0)</f>
        <v>0</v>
      </c>
      <c r="BJ170" s="19" t="s">
        <v>82</v>
      </c>
      <c r="BK170" s="226">
        <f>ROUND(I170*H170,2)</f>
        <v>0</v>
      </c>
      <c r="BL170" s="19" t="s">
        <v>211</v>
      </c>
      <c r="BM170" s="225" t="s">
        <v>280</v>
      </c>
    </row>
    <row r="171" spans="1:47" s="2" customFormat="1" ht="12">
      <c r="A171" s="40"/>
      <c r="B171" s="41"/>
      <c r="C171" s="42"/>
      <c r="D171" s="227" t="s">
        <v>157</v>
      </c>
      <c r="E171" s="42"/>
      <c r="F171" s="228" t="s">
        <v>281</v>
      </c>
      <c r="G171" s="42"/>
      <c r="H171" s="42"/>
      <c r="I171" s="229"/>
      <c r="J171" s="42"/>
      <c r="K171" s="42"/>
      <c r="L171" s="46"/>
      <c r="M171" s="230"/>
      <c r="N171" s="231"/>
      <c r="O171" s="86"/>
      <c r="P171" s="86"/>
      <c r="Q171" s="86"/>
      <c r="R171" s="86"/>
      <c r="S171" s="86"/>
      <c r="T171" s="87"/>
      <c r="U171" s="40"/>
      <c r="V171" s="40"/>
      <c r="W171" s="40"/>
      <c r="X171" s="40"/>
      <c r="Y171" s="40"/>
      <c r="Z171" s="40"/>
      <c r="AA171" s="40"/>
      <c r="AB171" s="40"/>
      <c r="AC171" s="40"/>
      <c r="AD171" s="40"/>
      <c r="AE171" s="40"/>
      <c r="AT171" s="19" t="s">
        <v>157</v>
      </c>
      <c r="AU171" s="19" t="s">
        <v>84</v>
      </c>
    </row>
    <row r="172" spans="1:51" s="13" customFormat="1" ht="12">
      <c r="A172" s="13"/>
      <c r="B172" s="232"/>
      <c r="C172" s="233"/>
      <c r="D172" s="234" t="s">
        <v>159</v>
      </c>
      <c r="E172" s="235" t="s">
        <v>19</v>
      </c>
      <c r="F172" s="236" t="s">
        <v>282</v>
      </c>
      <c r="G172" s="233"/>
      <c r="H172" s="235" t="s">
        <v>19</v>
      </c>
      <c r="I172" s="237"/>
      <c r="J172" s="233"/>
      <c r="K172" s="233"/>
      <c r="L172" s="238"/>
      <c r="M172" s="239"/>
      <c r="N172" s="240"/>
      <c r="O172" s="240"/>
      <c r="P172" s="240"/>
      <c r="Q172" s="240"/>
      <c r="R172" s="240"/>
      <c r="S172" s="240"/>
      <c r="T172" s="241"/>
      <c r="U172" s="13"/>
      <c r="V172" s="13"/>
      <c r="W172" s="13"/>
      <c r="X172" s="13"/>
      <c r="Y172" s="13"/>
      <c r="Z172" s="13"/>
      <c r="AA172" s="13"/>
      <c r="AB172" s="13"/>
      <c r="AC172" s="13"/>
      <c r="AD172" s="13"/>
      <c r="AE172" s="13"/>
      <c r="AT172" s="242" t="s">
        <v>159</v>
      </c>
      <c r="AU172" s="242" t="s">
        <v>84</v>
      </c>
      <c r="AV172" s="13" t="s">
        <v>82</v>
      </c>
      <c r="AW172" s="13" t="s">
        <v>37</v>
      </c>
      <c r="AX172" s="13" t="s">
        <v>75</v>
      </c>
      <c r="AY172" s="242" t="s">
        <v>147</v>
      </c>
    </row>
    <row r="173" spans="1:51" s="13" customFormat="1" ht="12">
      <c r="A173" s="13"/>
      <c r="B173" s="232"/>
      <c r="C173" s="233"/>
      <c r="D173" s="234" t="s">
        <v>159</v>
      </c>
      <c r="E173" s="235" t="s">
        <v>19</v>
      </c>
      <c r="F173" s="236" t="s">
        <v>240</v>
      </c>
      <c r="G173" s="233"/>
      <c r="H173" s="235" t="s">
        <v>19</v>
      </c>
      <c r="I173" s="237"/>
      <c r="J173" s="233"/>
      <c r="K173" s="233"/>
      <c r="L173" s="238"/>
      <c r="M173" s="239"/>
      <c r="N173" s="240"/>
      <c r="O173" s="240"/>
      <c r="P173" s="240"/>
      <c r="Q173" s="240"/>
      <c r="R173" s="240"/>
      <c r="S173" s="240"/>
      <c r="T173" s="241"/>
      <c r="U173" s="13"/>
      <c r="V173" s="13"/>
      <c r="W173" s="13"/>
      <c r="X173" s="13"/>
      <c r="Y173" s="13"/>
      <c r="Z173" s="13"/>
      <c r="AA173" s="13"/>
      <c r="AB173" s="13"/>
      <c r="AC173" s="13"/>
      <c r="AD173" s="13"/>
      <c r="AE173" s="13"/>
      <c r="AT173" s="242" t="s">
        <v>159</v>
      </c>
      <c r="AU173" s="242" t="s">
        <v>84</v>
      </c>
      <c r="AV173" s="13" t="s">
        <v>82</v>
      </c>
      <c r="AW173" s="13" t="s">
        <v>37</v>
      </c>
      <c r="AX173" s="13" t="s">
        <v>75</v>
      </c>
      <c r="AY173" s="242" t="s">
        <v>147</v>
      </c>
    </row>
    <row r="174" spans="1:51" s="14" customFormat="1" ht="12">
      <c r="A174" s="14"/>
      <c r="B174" s="243"/>
      <c r="C174" s="244"/>
      <c r="D174" s="234" t="s">
        <v>159</v>
      </c>
      <c r="E174" s="245" t="s">
        <v>19</v>
      </c>
      <c r="F174" s="246" t="s">
        <v>283</v>
      </c>
      <c r="G174" s="244"/>
      <c r="H174" s="247">
        <v>9.701</v>
      </c>
      <c r="I174" s="248"/>
      <c r="J174" s="244"/>
      <c r="K174" s="244"/>
      <c r="L174" s="249"/>
      <c r="M174" s="250"/>
      <c r="N174" s="251"/>
      <c r="O174" s="251"/>
      <c r="P174" s="251"/>
      <c r="Q174" s="251"/>
      <c r="R174" s="251"/>
      <c r="S174" s="251"/>
      <c r="T174" s="252"/>
      <c r="U174" s="14"/>
      <c r="V174" s="14"/>
      <c r="W174" s="14"/>
      <c r="X174" s="14"/>
      <c r="Y174" s="14"/>
      <c r="Z174" s="14"/>
      <c r="AA174" s="14"/>
      <c r="AB174" s="14"/>
      <c r="AC174" s="14"/>
      <c r="AD174" s="14"/>
      <c r="AE174" s="14"/>
      <c r="AT174" s="253" t="s">
        <v>159</v>
      </c>
      <c r="AU174" s="253" t="s">
        <v>84</v>
      </c>
      <c r="AV174" s="14" t="s">
        <v>84</v>
      </c>
      <c r="AW174" s="14" t="s">
        <v>37</v>
      </c>
      <c r="AX174" s="14" t="s">
        <v>75</v>
      </c>
      <c r="AY174" s="253" t="s">
        <v>147</v>
      </c>
    </row>
    <row r="175" spans="1:51" s="13" customFormat="1" ht="12">
      <c r="A175" s="13"/>
      <c r="B175" s="232"/>
      <c r="C175" s="233"/>
      <c r="D175" s="234" t="s">
        <v>159</v>
      </c>
      <c r="E175" s="235" t="s">
        <v>19</v>
      </c>
      <c r="F175" s="236" t="s">
        <v>284</v>
      </c>
      <c r="G175" s="233"/>
      <c r="H175" s="235" t="s">
        <v>19</v>
      </c>
      <c r="I175" s="237"/>
      <c r="J175" s="233"/>
      <c r="K175" s="233"/>
      <c r="L175" s="238"/>
      <c r="M175" s="239"/>
      <c r="N175" s="240"/>
      <c r="O175" s="240"/>
      <c r="P175" s="240"/>
      <c r="Q175" s="240"/>
      <c r="R175" s="240"/>
      <c r="S175" s="240"/>
      <c r="T175" s="241"/>
      <c r="U175" s="13"/>
      <c r="V175" s="13"/>
      <c r="W175" s="13"/>
      <c r="X175" s="13"/>
      <c r="Y175" s="13"/>
      <c r="Z175" s="13"/>
      <c r="AA175" s="13"/>
      <c r="AB175" s="13"/>
      <c r="AC175" s="13"/>
      <c r="AD175" s="13"/>
      <c r="AE175" s="13"/>
      <c r="AT175" s="242" t="s">
        <v>159</v>
      </c>
      <c r="AU175" s="242" t="s">
        <v>84</v>
      </c>
      <c r="AV175" s="13" t="s">
        <v>82</v>
      </c>
      <c r="AW175" s="13" t="s">
        <v>37</v>
      </c>
      <c r="AX175" s="13" t="s">
        <v>75</v>
      </c>
      <c r="AY175" s="242" t="s">
        <v>147</v>
      </c>
    </row>
    <row r="176" spans="1:51" s="14" customFormat="1" ht="12">
      <c r="A176" s="14"/>
      <c r="B176" s="243"/>
      <c r="C176" s="244"/>
      <c r="D176" s="234" t="s">
        <v>159</v>
      </c>
      <c r="E176" s="245" t="s">
        <v>19</v>
      </c>
      <c r="F176" s="246" t="s">
        <v>285</v>
      </c>
      <c r="G176" s="244"/>
      <c r="H176" s="247">
        <v>6.13</v>
      </c>
      <c r="I176" s="248"/>
      <c r="J176" s="244"/>
      <c r="K176" s="244"/>
      <c r="L176" s="249"/>
      <c r="M176" s="250"/>
      <c r="N176" s="251"/>
      <c r="O176" s="251"/>
      <c r="P176" s="251"/>
      <c r="Q176" s="251"/>
      <c r="R176" s="251"/>
      <c r="S176" s="251"/>
      <c r="T176" s="252"/>
      <c r="U176" s="14"/>
      <c r="V176" s="14"/>
      <c r="W176" s="14"/>
      <c r="X176" s="14"/>
      <c r="Y176" s="14"/>
      <c r="Z176" s="14"/>
      <c r="AA176" s="14"/>
      <c r="AB176" s="14"/>
      <c r="AC176" s="14"/>
      <c r="AD176" s="14"/>
      <c r="AE176" s="14"/>
      <c r="AT176" s="253" t="s">
        <v>159</v>
      </c>
      <c r="AU176" s="253" t="s">
        <v>84</v>
      </c>
      <c r="AV176" s="14" t="s">
        <v>84</v>
      </c>
      <c r="AW176" s="14" t="s">
        <v>37</v>
      </c>
      <c r="AX176" s="14" t="s">
        <v>75</v>
      </c>
      <c r="AY176" s="253" t="s">
        <v>147</v>
      </c>
    </row>
    <row r="177" spans="1:51" s="13" customFormat="1" ht="12">
      <c r="A177" s="13"/>
      <c r="B177" s="232"/>
      <c r="C177" s="233"/>
      <c r="D177" s="234" t="s">
        <v>159</v>
      </c>
      <c r="E177" s="235" t="s">
        <v>19</v>
      </c>
      <c r="F177" s="236" t="s">
        <v>286</v>
      </c>
      <c r="G177" s="233"/>
      <c r="H177" s="235" t="s">
        <v>19</v>
      </c>
      <c r="I177" s="237"/>
      <c r="J177" s="233"/>
      <c r="K177" s="233"/>
      <c r="L177" s="238"/>
      <c r="M177" s="239"/>
      <c r="N177" s="240"/>
      <c r="O177" s="240"/>
      <c r="P177" s="240"/>
      <c r="Q177" s="240"/>
      <c r="R177" s="240"/>
      <c r="S177" s="240"/>
      <c r="T177" s="241"/>
      <c r="U177" s="13"/>
      <c r="V177" s="13"/>
      <c r="W177" s="13"/>
      <c r="X177" s="13"/>
      <c r="Y177" s="13"/>
      <c r="Z177" s="13"/>
      <c r="AA177" s="13"/>
      <c r="AB177" s="13"/>
      <c r="AC177" s="13"/>
      <c r="AD177" s="13"/>
      <c r="AE177" s="13"/>
      <c r="AT177" s="242" t="s">
        <v>159</v>
      </c>
      <c r="AU177" s="242" t="s">
        <v>84</v>
      </c>
      <c r="AV177" s="13" t="s">
        <v>82</v>
      </c>
      <c r="AW177" s="13" t="s">
        <v>37</v>
      </c>
      <c r="AX177" s="13" t="s">
        <v>75</v>
      </c>
      <c r="AY177" s="242" t="s">
        <v>147</v>
      </c>
    </row>
    <row r="178" spans="1:51" s="14" customFormat="1" ht="12">
      <c r="A178" s="14"/>
      <c r="B178" s="243"/>
      <c r="C178" s="244"/>
      <c r="D178" s="234" t="s">
        <v>159</v>
      </c>
      <c r="E178" s="245" t="s">
        <v>19</v>
      </c>
      <c r="F178" s="246" t="s">
        <v>287</v>
      </c>
      <c r="G178" s="244"/>
      <c r="H178" s="247">
        <v>25.77</v>
      </c>
      <c r="I178" s="248"/>
      <c r="J178" s="244"/>
      <c r="K178" s="244"/>
      <c r="L178" s="249"/>
      <c r="M178" s="250"/>
      <c r="N178" s="251"/>
      <c r="O178" s="251"/>
      <c r="P178" s="251"/>
      <c r="Q178" s="251"/>
      <c r="R178" s="251"/>
      <c r="S178" s="251"/>
      <c r="T178" s="252"/>
      <c r="U178" s="14"/>
      <c r="V178" s="14"/>
      <c r="W178" s="14"/>
      <c r="X178" s="14"/>
      <c r="Y178" s="14"/>
      <c r="Z178" s="14"/>
      <c r="AA178" s="14"/>
      <c r="AB178" s="14"/>
      <c r="AC178" s="14"/>
      <c r="AD178" s="14"/>
      <c r="AE178" s="14"/>
      <c r="AT178" s="253" t="s">
        <v>159</v>
      </c>
      <c r="AU178" s="253" t="s">
        <v>84</v>
      </c>
      <c r="AV178" s="14" t="s">
        <v>84</v>
      </c>
      <c r="AW178" s="14" t="s">
        <v>37</v>
      </c>
      <c r="AX178" s="14" t="s">
        <v>75</v>
      </c>
      <c r="AY178" s="253" t="s">
        <v>147</v>
      </c>
    </row>
    <row r="179" spans="1:51" s="15" customFormat="1" ht="12">
      <c r="A179" s="15"/>
      <c r="B179" s="254"/>
      <c r="C179" s="255"/>
      <c r="D179" s="234" t="s">
        <v>159</v>
      </c>
      <c r="E179" s="256" t="s">
        <v>19</v>
      </c>
      <c r="F179" s="257" t="s">
        <v>162</v>
      </c>
      <c r="G179" s="255"/>
      <c r="H179" s="258">
        <v>41.601</v>
      </c>
      <c r="I179" s="259"/>
      <c r="J179" s="255"/>
      <c r="K179" s="255"/>
      <c r="L179" s="260"/>
      <c r="M179" s="261"/>
      <c r="N179" s="262"/>
      <c r="O179" s="262"/>
      <c r="P179" s="262"/>
      <c r="Q179" s="262"/>
      <c r="R179" s="262"/>
      <c r="S179" s="262"/>
      <c r="T179" s="263"/>
      <c r="U179" s="15"/>
      <c r="V179" s="15"/>
      <c r="W179" s="15"/>
      <c r="X179" s="15"/>
      <c r="Y179" s="15"/>
      <c r="Z179" s="15"/>
      <c r="AA179" s="15"/>
      <c r="AB179" s="15"/>
      <c r="AC179" s="15"/>
      <c r="AD179" s="15"/>
      <c r="AE179" s="15"/>
      <c r="AT179" s="264" t="s">
        <v>159</v>
      </c>
      <c r="AU179" s="264" t="s">
        <v>84</v>
      </c>
      <c r="AV179" s="15" t="s">
        <v>155</v>
      </c>
      <c r="AW179" s="15" t="s">
        <v>37</v>
      </c>
      <c r="AX179" s="15" t="s">
        <v>82</v>
      </c>
      <c r="AY179" s="264" t="s">
        <v>147</v>
      </c>
    </row>
    <row r="180" spans="1:65" s="2" customFormat="1" ht="16.5" customHeight="1">
      <c r="A180" s="40"/>
      <c r="B180" s="41"/>
      <c r="C180" s="214" t="s">
        <v>288</v>
      </c>
      <c r="D180" s="214" t="s">
        <v>150</v>
      </c>
      <c r="E180" s="215" t="s">
        <v>289</v>
      </c>
      <c r="F180" s="216" t="s">
        <v>290</v>
      </c>
      <c r="G180" s="217" t="s">
        <v>236</v>
      </c>
      <c r="H180" s="218">
        <v>31.912</v>
      </c>
      <c r="I180" s="219"/>
      <c r="J180" s="220">
        <f>ROUND(I180*H180,2)</f>
        <v>0</v>
      </c>
      <c r="K180" s="216" t="s">
        <v>154</v>
      </c>
      <c r="L180" s="46"/>
      <c r="M180" s="221" t="s">
        <v>19</v>
      </c>
      <c r="N180" s="222" t="s">
        <v>46</v>
      </c>
      <c r="O180" s="86"/>
      <c r="P180" s="223">
        <f>O180*H180</f>
        <v>0</v>
      </c>
      <c r="Q180" s="223">
        <v>0</v>
      </c>
      <c r="R180" s="223">
        <f>Q180*H180</f>
        <v>0</v>
      </c>
      <c r="S180" s="223">
        <v>0.008</v>
      </c>
      <c r="T180" s="224">
        <f>S180*H180</f>
        <v>0.255296</v>
      </c>
      <c r="U180" s="40"/>
      <c r="V180" s="40"/>
      <c r="W180" s="40"/>
      <c r="X180" s="40"/>
      <c r="Y180" s="40"/>
      <c r="Z180" s="40"/>
      <c r="AA180" s="40"/>
      <c r="AB180" s="40"/>
      <c r="AC180" s="40"/>
      <c r="AD180" s="40"/>
      <c r="AE180" s="40"/>
      <c r="AR180" s="225" t="s">
        <v>211</v>
      </c>
      <c r="AT180" s="225" t="s">
        <v>150</v>
      </c>
      <c r="AU180" s="225" t="s">
        <v>84</v>
      </c>
      <c r="AY180" s="19" t="s">
        <v>147</v>
      </c>
      <c r="BE180" s="226">
        <f>IF(N180="základní",J180,0)</f>
        <v>0</v>
      </c>
      <c r="BF180" s="226">
        <f>IF(N180="snížená",J180,0)</f>
        <v>0</v>
      </c>
      <c r="BG180" s="226">
        <f>IF(N180="zákl. přenesená",J180,0)</f>
        <v>0</v>
      </c>
      <c r="BH180" s="226">
        <f>IF(N180="sníž. přenesená",J180,0)</f>
        <v>0</v>
      </c>
      <c r="BI180" s="226">
        <f>IF(N180="nulová",J180,0)</f>
        <v>0</v>
      </c>
      <c r="BJ180" s="19" t="s">
        <v>82</v>
      </c>
      <c r="BK180" s="226">
        <f>ROUND(I180*H180,2)</f>
        <v>0</v>
      </c>
      <c r="BL180" s="19" t="s">
        <v>211</v>
      </c>
      <c r="BM180" s="225" t="s">
        <v>291</v>
      </c>
    </row>
    <row r="181" spans="1:47" s="2" customFormat="1" ht="12">
      <c r="A181" s="40"/>
      <c r="B181" s="41"/>
      <c r="C181" s="42"/>
      <c r="D181" s="227" t="s">
        <v>157</v>
      </c>
      <c r="E181" s="42"/>
      <c r="F181" s="228" t="s">
        <v>292</v>
      </c>
      <c r="G181" s="42"/>
      <c r="H181" s="42"/>
      <c r="I181" s="229"/>
      <c r="J181" s="42"/>
      <c r="K181" s="42"/>
      <c r="L181" s="46"/>
      <c r="M181" s="230"/>
      <c r="N181" s="231"/>
      <c r="O181" s="86"/>
      <c r="P181" s="86"/>
      <c r="Q181" s="86"/>
      <c r="R181" s="86"/>
      <c r="S181" s="86"/>
      <c r="T181" s="87"/>
      <c r="U181" s="40"/>
      <c r="V181" s="40"/>
      <c r="W181" s="40"/>
      <c r="X181" s="40"/>
      <c r="Y181" s="40"/>
      <c r="Z181" s="40"/>
      <c r="AA181" s="40"/>
      <c r="AB181" s="40"/>
      <c r="AC181" s="40"/>
      <c r="AD181" s="40"/>
      <c r="AE181" s="40"/>
      <c r="AT181" s="19" t="s">
        <v>157</v>
      </c>
      <c r="AU181" s="19" t="s">
        <v>84</v>
      </c>
    </row>
    <row r="182" spans="1:51" s="13" customFormat="1" ht="12">
      <c r="A182" s="13"/>
      <c r="B182" s="232"/>
      <c r="C182" s="233"/>
      <c r="D182" s="234" t="s">
        <v>159</v>
      </c>
      <c r="E182" s="235" t="s">
        <v>19</v>
      </c>
      <c r="F182" s="236" t="s">
        <v>293</v>
      </c>
      <c r="G182" s="233"/>
      <c r="H182" s="235" t="s">
        <v>19</v>
      </c>
      <c r="I182" s="237"/>
      <c r="J182" s="233"/>
      <c r="K182" s="233"/>
      <c r="L182" s="238"/>
      <c r="M182" s="239"/>
      <c r="N182" s="240"/>
      <c r="O182" s="240"/>
      <c r="P182" s="240"/>
      <c r="Q182" s="240"/>
      <c r="R182" s="240"/>
      <c r="S182" s="240"/>
      <c r="T182" s="241"/>
      <c r="U182" s="13"/>
      <c r="V182" s="13"/>
      <c r="W182" s="13"/>
      <c r="X182" s="13"/>
      <c r="Y182" s="13"/>
      <c r="Z182" s="13"/>
      <c r="AA182" s="13"/>
      <c r="AB182" s="13"/>
      <c r="AC182" s="13"/>
      <c r="AD182" s="13"/>
      <c r="AE182" s="13"/>
      <c r="AT182" s="242" t="s">
        <v>159</v>
      </c>
      <c r="AU182" s="242" t="s">
        <v>84</v>
      </c>
      <c r="AV182" s="13" t="s">
        <v>82</v>
      </c>
      <c r="AW182" s="13" t="s">
        <v>37</v>
      </c>
      <c r="AX182" s="13" t="s">
        <v>75</v>
      </c>
      <c r="AY182" s="242" t="s">
        <v>147</v>
      </c>
    </row>
    <row r="183" spans="1:51" s="13" customFormat="1" ht="12">
      <c r="A183" s="13"/>
      <c r="B183" s="232"/>
      <c r="C183" s="233"/>
      <c r="D183" s="234" t="s">
        <v>159</v>
      </c>
      <c r="E183" s="235" t="s">
        <v>19</v>
      </c>
      <c r="F183" s="236" t="s">
        <v>284</v>
      </c>
      <c r="G183" s="233"/>
      <c r="H183" s="235" t="s">
        <v>19</v>
      </c>
      <c r="I183" s="237"/>
      <c r="J183" s="233"/>
      <c r="K183" s="233"/>
      <c r="L183" s="238"/>
      <c r="M183" s="239"/>
      <c r="N183" s="240"/>
      <c r="O183" s="240"/>
      <c r="P183" s="240"/>
      <c r="Q183" s="240"/>
      <c r="R183" s="240"/>
      <c r="S183" s="240"/>
      <c r="T183" s="241"/>
      <c r="U183" s="13"/>
      <c r="V183" s="13"/>
      <c r="W183" s="13"/>
      <c r="X183" s="13"/>
      <c r="Y183" s="13"/>
      <c r="Z183" s="13"/>
      <c r="AA183" s="13"/>
      <c r="AB183" s="13"/>
      <c r="AC183" s="13"/>
      <c r="AD183" s="13"/>
      <c r="AE183" s="13"/>
      <c r="AT183" s="242" t="s">
        <v>159</v>
      </c>
      <c r="AU183" s="242" t="s">
        <v>84</v>
      </c>
      <c r="AV183" s="13" t="s">
        <v>82</v>
      </c>
      <c r="AW183" s="13" t="s">
        <v>37</v>
      </c>
      <c r="AX183" s="13" t="s">
        <v>75</v>
      </c>
      <c r="AY183" s="242" t="s">
        <v>147</v>
      </c>
    </row>
    <row r="184" spans="1:51" s="14" customFormat="1" ht="12">
      <c r="A184" s="14"/>
      <c r="B184" s="243"/>
      <c r="C184" s="244"/>
      <c r="D184" s="234" t="s">
        <v>159</v>
      </c>
      <c r="E184" s="245" t="s">
        <v>19</v>
      </c>
      <c r="F184" s="246" t="s">
        <v>294</v>
      </c>
      <c r="G184" s="244"/>
      <c r="H184" s="247">
        <v>6.142</v>
      </c>
      <c r="I184" s="248"/>
      <c r="J184" s="244"/>
      <c r="K184" s="244"/>
      <c r="L184" s="249"/>
      <c r="M184" s="250"/>
      <c r="N184" s="251"/>
      <c r="O184" s="251"/>
      <c r="P184" s="251"/>
      <c r="Q184" s="251"/>
      <c r="R184" s="251"/>
      <c r="S184" s="251"/>
      <c r="T184" s="252"/>
      <c r="U184" s="14"/>
      <c r="V184" s="14"/>
      <c r="W184" s="14"/>
      <c r="X184" s="14"/>
      <c r="Y184" s="14"/>
      <c r="Z184" s="14"/>
      <c r="AA184" s="14"/>
      <c r="AB184" s="14"/>
      <c r="AC184" s="14"/>
      <c r="AD184" s="14"/>
      <c r="AE184" s="14"/>
      <c r="AT184" s="253" t="s">
        <v>159</v>
      </c>
      <c r="AU184" s="253" t="s">
        <v>84</v>
      </c>
      <c r="AV184" s="14" t="s">
        <v>84</v>
      </c>
      <c r="AW184" s="14" t="s">
        <v>37</v>
      </c>
      <c r="AX184" s="14" t="s">
        <v>75</v>
      </c>
      <c r="AY184" s="253" t="s">
        <v>147</v>
      </c>
    </row>
    <row r="185" spans="1:51" s="13" customFormat="1" ht="12">
      <c r="A185" s="13"/>
      <c r="B185" s="232"/>
      <c r="C185" s="233"/>
      <c r="D185" s="234" t="s">
        <v>159</v>
      </c>
      <c r="E185" s="235" t="s">
        <v>19</v>
      </c>
      <c r="F185" s="236" t="s">
        <v>286</v>
      </c>
      <c r="G185" s="233"/>
      <c r="H185" s="235" t="s">
        <v>19</v>
      </c>
      <c r="I185" s="237"/>
      <c r="J185" s="233"/>
      <c r="K185" s="233"/>
      <c r="L185" s="238"/>
      <c r="M185" s="239"/>
      <c r="N185" s="240"/>
      <c r="O185" s="240"/>
      <c r="P185" s="240"/>
      <c r="Q185" s="240"/>
      <c r="R185" s="240"/>
      <c r="S185" s="240"/>
      <c r="T185" s="241"/>
      <c r="U185" s="13"/>
      <c r="V185" s="13"/>
      <c r="W185" s="13"/>
      <c r="X185" s="13"/>
      <c r="Y185" s="13"/>
      <c r="Z185" s="13"/>
      <c r="AA185" s="13"/>
      <c r="AB185" s="13"/>
      <c r="AC185" s="13"/>
      <c r="AD185" s="13"/>
      <c r="AE185" s="13"/>
      <c r="AT185" s="242" t="s">
        <v>159</v>
      </c>
      <c r="AU185" s="242" t="s">
        <v>84</v>
      </c>
      <c r="AV185" s="13" t="s">
        <v>82</v>
      </c>
      <c r="AW185" s="13" t="s">
        <v>37</v>
      </c>
      <c r="AX185" s="13" t="s">
        <v>75</v>
      </c>
      <c r="AY185" s="242" t="s">
        <v>147</v>
      </c>
    </row>
    <row r="186" spans="1:51" s="14" customFormat="1" ht="12">
      <c r="A186" s="14"/>
      <c r="B186" s="243"/>
      <c r="C186" s="244"/>
      <c r="D186" s="234" t="s">
        <v>159</v>
      </c>
      <c r="E186" s="245" t="s">
        <v>19</v>
      </c>
      <c r="F186" s="246" t="s">
        <v>287</v>
      </c>
      <c r="G186" s="244"/>
      <c r="H186" s="247">
        <v>25.77</v>
      </c>
      <c r="I186" s="248"/>
      <c r="J186" s="244"/>
      <c r="K186" s="244"/>
      <c r="L186" s="249"/>
      <c r="M186" s="250"/>
      <c r="N186" s="251"/>
      <c r="O186" s="251"/>
      <c r="P186" s="251"/>
      <c r="Q186" s="251"/>
      <c r="R186" s="251"/>
      <c r="S186" s="251"/>
      <c r="T186" s="252"/>
      <c r="U186" s="14"/>
      <c r="V186" s="14"/>
      <c r="W186" s="14"/>
      <c r="X186" s="14"/>
      <c r="Y186" s="14"/>
      <c r="Z186" s="14"/>
      <c r="AA186" s="14"/>
      <c r="AB186" s="14"/>
      <c r="AC186" s="14"/>
      <c r="AD186" s="14"/>
      <c r="AE186" s="14"/>
      <c r="AT186" s="253" t="s">
        <v>159</v>
      </c>
      <c r="AU186" s="253" t="s">
        <v>84</v>
      </c>
      <c r="AV186" s="14" t="s">
        <v>84</v>
      </c>
      <c r="AW186" s="14" t="s">
        <v>37</v>
      </c>
      <c r="AX186" s="14" t="s">
        <v>75</v>
      </c>
      <c r="AY186" s="253" t="s">
        <v>147</v>
      </c>
    </row>
    <row r="187" spans="1:51" s="15" customFormat="1" ht="12">
      <c r="A187" s="15"/>
      <c r="B187" s="254"/>
      <c r="C187" s="255"/>
      <c r="D187" s="234" t="s">
        <v>159</v>
      </c>
      <c r="E187" s="256" t="s">
        <v>19</v>
      </c>
      <c r="F187" s="257" t="s">
        <v>162</v>
      </c>
      <c r="G187" s="255"/>
      <c r="H187" s="258">
        <v>31.912</v>
      </c>
      <c r="I187" s="259"/>
      <c r="J187" s="255"/>
      <c r="K187" s="255"/>
      <c r="L187" s="260"/>
      <c r="M187" s="261"/>
      <c r="N187" s="262"/>
      <c r="O187" s="262"/>
      <c r="P187" s="262"/>
      <c r="Q187" s="262"/>
      <c r="R187" s="262"/>
      <c r="S187" s="262"/>
      <c r="T187" s="263"/>
      <c r="U187" s="15"/>
      <c r="V187" s="15"/>
      <c r="W187" s="15"/>
      <c r="X187" s="15"/>
      <c r="Y187" s="15"/>
      <c r="Z187" s="15"/>
      <c r="AA187" s="15"/>
      <c r="AB187" s="15"/>
      <c r="AC187" s="15"/>
      <c r="AD187" s="15"/>
      <c r="AE187" s="15"/>
      <c r="AT187" s="264" t="s">
        <v>159</v>
      </c>
      <c r="AU187" s="264" t="s">
        <v>84</v>
      </c>
      <c r="AV187" s="15" t="s">
        <v>155</v>
      </c>
      <c r="AW187" s="15" t="s">
        <v>37</v>
      </c>
      <c r="AX187" s="15" t="s">
        <v>82</v>
      </c>
      <c r="AY187" s="264" t="s">
        <v>147</v>
      </c>
    </row>
    <row r="188" spans="1:63" s="12" customFormat="1" ht="22.8" customHeight="1">
      <c r="A188" s="12"/>
      <c r="B188" s="198"/>
      <c r="C188" s="199"/>
      <c r="D188" s="200" t="s">
        <v>74</v>
      </c>
      <c r="E188" s="212" t="s">
        <v>295</v>
      </c>
      <c r="F188" s="212" t="s">
        <v>296</v>
      </c>
      <c r="G188" s="199"/>
      <c r="H188" s="199"/>
      <c r="I188" s="202"/>
      <c r="J188" s="213">
        <f>BK188</f>
        <v>0</v>
      </c>
      <c r="K188" s="199"/>
      <c r="L188" s="204"/>
      <c r="M188" s="205"/>
      <c r="N188" s="206"/>
      <c r="O188" s="206"/>
      <c r="P188" s="207">
        <f>SUM(P189:P222)</f>
        <v>0</v>
      </c>
      <c r="Q188" s="206"/>
      <c r="R188" s="207">
        <f>SUM(R189:R222)</f>
        <v>0</v>
      </c>
      <c r="S188" s="206"/>
      <c r="T188" s="208">
        <f>SUM(T189:T222)</f>
        <v>23.664124899999997</v>
      </c>
      <c r="U188" s="12"/>
      <c r="V188" s="12"/>
      <c r="W188" s="12"/>
      <c r="X188" s="12"/>
      <c r="Y188" s="12"/>
      <c r="Z188" s="12"/>
      <c r="AA188" s="12"/>
      <c r="AB188" s="12"/>
      <c r="AC188" s="12"/>
      <c r="AD188" s="12"/>
      <c r="AE188" s="12"/>
      <c r="AR188" s="209" t="s">
        <v>84</v>
      </c>
      <c r="AT188" s="210" t="s">
        <v>74</v>
      </c>
      <c r="AU188" s="210" t="s">
        <v>82</v>
      </c>
      <c r="AY188" s="209" t="s">
        <v>147</v>
      </c>
      <c r="BK188" s="211">
        <f>SUM(BK189:BK222)</f>
        <v>0</v>
      </c>
    </row>
    <row r="189" spans="1:65" s="2" customFormat="1" ht="24.15" customHeight="1">
      <c r="A189" s="40"/>
      <c r="B189" s="41"/>
      <c r="C189" s="214" t="s">
        <v>7</v>
      </c>
      <c r="D189" s="214" t="s">
        <v>150</v>
      </c>
      <c r="E189" s="215" t="s">
        <v>297</v>
      </c>
      <c r="F189" s="216" t="s">
        <v>298</v>
      </c>
      <c r="G189" s="217" t="s">
        <v>210</v>
      </c>
      <c r="H189" s="218">
        <v>6</v>
      </c>
      <c r="I189" s="219"/>
      <c r="J189" s="220">
        <f>ROUND(I189*H189,2)</f>
        <v>0</v>
      </c>
      <c r="K189" s="216" t="s">
        <v>202</v>
      </c>
      <c r="L189" s="46"/>
      <c r="M189" s="221" t="s">
        <v>19</v>
      </c>
      <c r="N189" s="222" t="s">
        <v>46</v>
      </c>
      <c r="O189" s="86"/>
      <c r="P189" s="223">
        <f>O189*H189</f>
        <v>0</v>
      </c>
      <c r="Q189" s="223">
        <v>0</v>
      </c>
      <c r="R189" s="223">
        <f>Q189*H189</f>
        <v>0</v>
      </c>
      <c r="S189" s="223">
        <v>0.5</v>
      </c>
      <c r="T189" s="224">
        <f>S189*H189</f>
        <v>3</v>
      </c>
      <c r="U189" s="40"/>
      <c r="V189" s="40"/>
      <c r="W189" s="40"/>
      <c r="X189" s="40"/>
      <c r="Y189" s="40"/>
      <c r="Z189" s="40"/>
      <c r="AA189" s="40"/>
      <c r="AB189" s="40"/>
      <c r="AC189" s="40"/>
      <c r="AD189" s="40"/>
      <c r="AE189" s="40"/>
      <c r="AR189" s="225" t="s">
        <v>211</v>
      </c>
      <c r="AT189" s="225" t="s">
        <v>150</v>
      </c>
      <c r="AU189" s="225" t="s">
        <v>84</v>
      </c>
      <c r="AY189" s="19" t="s">
        <v>147</v>
      </c>
      <c r="BE189" s="226">
        <f>IF(N189="základní",J189,0)</f>
        <v>0</v>
      </c>
      <c r="BF189" s="226">
        <f>IF(N189="snížená",J189,0)</f>
        <v>0</v>
      </c>
      <c r="BG189" s="226">
        <f>IF(N189="zákl. přenesená",J189,0)</f>
        <v>0</v>
      </c>
      <c r="BH189" s="226">
        <f>IF(N189="sníž. přenesená",J189,0)</f>
        <v>0</v>
      </c>
      <c r="BI189" s="226">
        <f>IF(N189="nulová",J189,0)</f>
        <v>0</v>
      </c>
      <c r="BJ189" s="19" t="s">
        <v>82</v>
      </c>
      <c r="BK189" s="226">
        <f>ROUND(I189*H189,2)</f>
        <v>0</v>
      </c>
      <c r="BL189" s="19" t="s">
        <v>211</v>
      </c>
      <c r="BM189" s="225" t="s">
        <v>299</v>
      </c>
    </row>
    <row r="190" spans="1:65" s="2" customFormat="1" ht="24.15" customHeight="1">
      <c r="A190" s="40"/>
      <c r="B190" s="41"/>
      <c r="C190" s="214" t="s">
        <v>300</v>
      </c>
      <c r="D190" s="214" t="s">
        <v>150</v>
      </c>
      <c r="E190" s="215" t="s">
        <v>301</v>
      </c>
      <c r="F190" s="216" t="s">
        <v>302</v>
      </c>
      <c r="G190" s="217" t="s">
        <v>210</v>
      </c>
      <c r="H190" s="218">
        <v>6</v>
      </c>
      <c r="I190" s="219"/>
      <c r="J190" s="220">
        <f>ROUND(I190*H190,2)</f>
        <v>0</v>
      </c>
      <c r="K190" s="216" t="s">
        <v>202</v>
      </c>
      <c r="L190" s="46"/>
      <c r="M190" s="221" t="s">
        <v>19</v>
      </c>
      <c r="N190" s="222" t="s">
        <v>46</v>
      </c>
      <c r="O190" s="86"/>
      <c r="P190" s="223">
        <f>O190*H190</f>
        <v>0</v>
      </c>
      <c r="Q190" s="223">
        <v>0</v>
      </c>
      <c r="R190" s="223">
        <f>Q190*H190</f>
        <v>0</v>
      </c>
      <c r="S190" s="223">
        <v>3</v>
      </c>
      <c r="T190" s="224">
        <f>S190*H190</f>
        <v>18</v>
      </c>
      <c r="U190" s="40"/>
      <c r="V190" s="40"/>
      <c r="W190" s="40"/>
      <c r="X190" s="40"/>
      <c r="Y190" s="40"/>
      <c r="Z190" s="40"/>
      <c r="AA190" s="40"/>
      <c r="AB190" s="40"/>
      <c r="AC190" s="40"/>
      <c r="AD190" s="40"/>
      <c r="AE190" s="40"/>
      <c r="AR190" s="225" t="s">
        <v>211</v>
      </c>
      <c r="AT190" s="225" t="s">
        <v>150</v>
      </c>
      <c r="AU190" s="225" t="s">
        <v>84</v>
      </c>
      <c r="AY190" s="19" t="s">
        <v>147</v>
      </c>
      <c r="BE190" s="226">
        <f>IF(N190="základní",J190,0)</f>
        <v>0</v>
      </c>
      <c r="BF190" s="226">
        <f>IF(N190="snížená",J190,0)</f>
        <v>0</v>
      </c>
      <c r="BG190" s="226">
        <f>IF(N190="zákl. přenesená",J190,0)</f>
        <v>0</v>
      </c>
      <c r="BH190" s="226">
        <f>IF(N190="sníž. přenesená",J190,0)</f>
        <v>0</v>
      </c>
      <c r="BI190" s="226">
        <f>IF(N190="nulová",J190,0)</f>
        <v>0</v>
      </c>
      <c r="BJ190" s="19" t="s">
        <v>82</v>
      </c>
      <c r="BK190" s="226">
        <f>ROUND(I190*H190,2)</f>
        <v>0</v>
      </c>
      <c r="BL190" s="19" t="s">
        <v>211</v>
      </c>
      <c r="BM190" s="225" t="s">
        <v>303</v>
      </c>
    </row>
    <row r="191" spans="1:65" s="2" customFormat="1" ht="16.5" customHeight="1">
      <c r="A191" s="40"/>
      <c r="B191" s="41"/>
      <c r="C191" s="214" t="s">
        <v>304</v>
      </c>
      <c r="D191" s="214" t="s">
        <v>150</v>
      </c>
      <c r="E191" s="215" t="s">
        <v>305</v>
      </c>
      <c r="F191" s="216" t="s">
        <v>306</v>
      </c>
      <c r="G191" s="217" t="s">
        <v>236</v>
      </c>
      <c r="H191" s="218">
        <v>53.64</v>
      </c>
      <c r="I191" s="219"/>
      <c r="J191" s="220">
        <f>ROUND(I191*H191,2)</f>
        <v>0</v>
      </c>
      <c r="K191" s="216" t="s">
        <v>154</v>
      </c>
      <c r="L191" s="46"/>
      <c r="M191" s="221" t="s">
        <v>19</v>
      </c>
      <c r="N191" s="222" t="s">
        <v>46</v>
      </c>
      <c r="O191" s="86"/>
      <c r="P191" s="223">
        <f>O191*H191</f>
        <v>0</v>
      </c>
      <c r="Q191" s="223">
        <v>0</v>
      </c>
      <c r="R191" s="223">
        <f>Q191*H191</f>
        <v>0</v>
      </c>
      <c r="S191" s="223">
        <v>0.033</v>
      </c>
      <c r="T191" s="224">
        <f>S191*H191</f>
        <v>1.7701200000000001</v>
      </c>
      <c r="U191" s="40"/>
      <c r="V191" s="40"/>
      <c r="W191" s="40"/>
      <c r="X191" s="40"/>
      <c r="Y191" s="40"/>
      <c r="Z191" s="40"/>
      <c r="AA191" s="40"/>
      <c r="AB191" s="40"/>
      <c r="AC191" s="40"/>
      <c r="AD191" s="40"/>
      <c r="AE191" s="40"/>
      <c r="AR191" s="225" t="s">
        <v>211</v>
      </c>
      <c r="AT191" s="225" t="s">
        <v>150</v>
      </c>
      <c r="AU191" s="225" t="s">
        <v>84</v>
      </c>
      <c r="AY191" s="19" t="s">
        <v>147</v>
      </c>
      <c r="BE191" s="226">
        <f>IF(N191="základní",J191,0)</f>
        <v>0</v>
      </c>
      <c r="BF191" s="226">
        <f>IF(N191="snížená",J191,0)</f>
        <v>0</v>
      </c>
      <c r="BG191" s="226">
        <f>IF(N191="zákl. přenesená",J191,0)</f>
        <v>0</v>
      </c>
      <c r="BH191" s="226">
        <f>IF(N191="sníž. přenesená",J191,0)</f>
        <v>0</v>
      </c>
      <c r="BI191" s="226">
        <f>IF(N191="nulová",J191,0)</f>
        <v>0</v>
      </c>
      <c r="BJ191" s="19" t="s">
        <v>82</v>
      </c>
      <c r="BK191" s="226">
        <f>ROUND(I191*H191,2)</f>
        <v>0</v>
      </c>
      <c r="BL191" s="19" t="s">
        <v>211</v>
      </c>
      <c r="BM191" s="225" t="s">
        <v>307</v>
      </c>
    </row>
    <row r="192" spans="1:47" s="2" customFormat="1" ht="12">
      <c r="A192" s="40"/>
      <c r="B192" s="41"/>
      <c r="C192" s="42"/>
      <c r="D192" s="227" t="s">
        <v>157</v>
      </c>
      <c r="E192" s="42"/>
      <c r="F192" s="228" t="s">
        <v>308</v>
      </c>
      <c r="G192" s="42"/>
      <c r="H192" s="42"/>
      <c r="I192" s="229"/>
      <c r="J192" s="42"/>
      <c r="K192" s="42"/>
      <c r="L192" s="46"/>
      <c r="M192" s="230"/>
      <c r="N192" s="231"/>
      <c r="O192" s="86"/>
      <c r="P192" s="86"/>
      <c r="Q192" s="86"/>
      <c r="R192" s="86"/>
      <c r="S192" s="86"/>
      <c r="T192" s="87"/>
      <c r="U192" s="40"/>
      <c r="V192" s="40"/>
      <c r="W192" s="40"/>
      <c r="X192" s="40"/>
      <c r="Y192" s="40"/>
      <c r="Z192" s="40"/>
      <c r="AA192" s="40"/>
      <c r="AB192" s="40"/>
      <c r="AC192" s="40"/>
      <c r="AD192" s="40"/>
      <c r="AE192" s="40"/>
      <c r="AT192" s="19" t="s">
        <v>157</v>
      </c>
      <c r="AU192" s="19" t="s">
        <v>84</v>
      </c>
    </row>
    <row r="193" spans="1:51" s="13" customFormat="1" ht="12">
      <c r="A193" s="13"/>
      <c r="B193" s="232"/>
      <c r="C193" s="233"/>
      <c r="D193" s="234" t="s">
        <v>159</v>
      </c>
      <c r="E193" s="235" t="s">
        <v>19</v>
      </c>
      <c r="F193" s="236" t="s">
        <v>309</v>
      </c>
      <c r="G193" s="233"/>
      <c r="H193" s="235" t="s">
        <v>19</v>
      </c>
      <c r="I193" s="237"/>
      <c r="J193" s="233"/>
      <c r="K193" s="233"/>
      <c r="L193" s="238"/>
      <c r="M193" s="239"/>
      <c r="N193" s="240"/>
      <c r="O193" s="240"/>
      <c r="P193" s="240"/>
      <c r="Q193" s="240"/>
      <c r="R193" s="240"/>
      <c r="S193" s="240"/>
      <c r="T193" s="241"/>
      <c r="U193" s="13"/>
      <c r="V193" s="13"/>
      <c r="W193" s="13"/>
      <c r="X193" s="13"/>
      <c r="Y193" s="13"/>
      <c r="Z193" s="13"/>
      <c r="AA193" s="13"/>
      <c r="AB193" s="13"/>
      <c r="AC193" s="13"/>
      <c r="AD193" s="13"/>
      <c r="AE193" s="13"/>
      <c r="AT193" s="242" t="s">
        <v>159</v>
      </c>
      <c r="AU193" s="242" t="s">
        <v>84</v>
      </c>
      <c r="AV193" s="13" t="s">
        <v>82</v>
      </c>
      <c r="AW193" s="13" t="s">
        <v>37</v>
      </c>
      <c r="AX193" s="13" t="s">
        <v>75</v>
      </c>
      <c r="AY193" s="242" t="s">
        <v>147</v>
      </c>
    </row>
    <row r="194" spans="1:51" s="13" customFormat="1" ht="12">
      <c r="A194" s="13"/>
      <c r="B194" s="232"/>
      <c r="C194" s="233"/>
      <c r="D194" s="234" t="s">
        <v>159</v>
      </c>
      <c r="E194" s="235" t="s">
        <v>19</v>
      </c>
      <c r="F194" s="236" t="s">
        <v>310</v>
      </c>
      <c r="G194" s="233"/>
      <c r="H194" s="235" t="s">
        <v>19</v>
      </c>
      <c r="I194" s="237"/>
      <c r="J194" s="233"/>
      <c r="K194" s="233"/>
      <c r="L194" s="238"/>
      <c r="M194" s="239"/>
      <c r="N194" s="240"/>
      <c r="O194" s="240"/>
      <c r="P194" s="240"/>
      <c r="Q194" s="240"/>
      <c r="R194" s="240"/>
      <c r="S194" s="240"/>
      <c r="T194" s="241"/>
      <c r="U194" s="13"/>
      <c r="V194" s="13"/>
      <c r="W194" s="13"/>
      <c r="X194" s="13"/>
      <c r="Y194" s="13"/>
      <c r="Z194" s="13"/>
      <c r="AA194" s="13"/>
      <c r="AB194" s="13"/>
      <c r="AC194" s="13"/>
      <c r="AD194" s="13"/>
      <c r="AE194" s="13"/>
      <c r="AT194" s="242" t="s">
        <v>159</v>
      </c>
      <c r="AU194" s="242" t="s">
        <v>84</v>
      </c>
      <c r="AV194" s="13" t="s">
        <v>82</v>
      </c>
      <c r="AW194" s="13" t="s">
        <v>37</v>
      </c>
      <c r="AX194" s="13" t="s">
        <v>75</v>
      </c>
      <c r="AY194" s="242" t="s">
        <v>147</v>
      </c>
    </row>
    <row r="195" spans="1:51" s="14" customFormat="1" ht="12">
      <c r="A195" s="14"/>
      <c r="B195" s="243"/>
      <c r="C195" s="244"/>
      <c r="D195" s="234" t="s">
        <v>159</v>
      </c>
      <c r="E195" s="245" t="s">
        <v>19</v>
      </c>
      <c r="F195" s="246" t="s">
        <v>311</v>
      </c>
      <c r="G195" s="244"/>
      <c r="H195" s="247">
        <v>53.64</v>
      </c>
      <c r="I195" s="248"/>
      <c r="J195" s="244"/>
      <c r="K195" s="244"/>
      <c r="L195" s="249"/>
      <c r="M195" s="250"/>
      <c r="N195" s="251"/>
      <c r="O195" s="251"/>
      <c r="P195" s="251"/>
      <c r="Q195" s="251"/>
      <c r="R195" s="251"/>
      <c r="S195" s="251"/>
      <c r="T195" s="252"/>
      <c r="U195" s="14"/>
      <c r="V195" s="14"/>
      <c r="W195" s="14"/>
      <c r="X195" s="14"/>
      <c r="Y195" s="14"/>
      <c r="Z195" s="14"/>
      <c r="AA195" s="14"/>
      <c r="AB195" s="14"/>
      <c r="AC195" s="14"/>
      <c r="AD195" s="14"/>
      <c r="AE195" s="14"/>
      <c r="AT195" s="253" t="s">
        <v>159</v>
      </c>
      <c r="AU195" s="253" t="s">
        <v>84</v>
      </c>
      <c r="AV195" s="14" t="s">
        <v>84</v>
      </c>
      <c r="AW195" s="14" t="s">
        <v>37</v>
      </c>
      <c r="AX195" s="14" t="s">
        <v>75</v>
      </c>
      <c r="AY195" s="253" t="s">
        <v>147</v>
      </c>
    </row>
    <row r="196" spans="1:51" s="15" customFormat="1" ht="12">
      <c r="A196" s="15"/>
      <c r="B196" s="254"/>
      <c r="C196" s="255"/>
      <c r="D196" s="234" t="s">
        <v>159</v>
      </c>
      <c r="E196" s="256" t="s">
        <v>19</v>
      </c>
      <c r="F196" s="257" t="s">
        <v>162</v>
      </c>
      <c r="G196" s="255"/>
      <c r="H196" s="258">
        <v>53.64</v>
      </c>
      <c r="I196" s="259"/>
      <c r="J196" s="255"/>
      <c r="K196" s="255"/>
      <c r="L196" s="260"/>
      <c r="M196" s="261"/>
      <c r="N196" s="262"/>
      <c r="O196" s="262"/>
      <c r="P196" s="262"/>
      <c r="Q196" s="262"/>
      <c r="R196" s="262"/>
      <c r="S196" s="262"/>
      <c r="T196" s="263"/>
      <c r="U196" s="15"/>
      <c r="V196" s="15"/>
      <c r="W196" s="15"/>
      <c r="X196" s="15"/>
      <c r="Y196" s="15"/>
      <c r="Z196" s="15"/>
      <c r="AA196" s="15"/>
      <c r="AB196" s="15"/>
      <c r="AC196" s="15"/>
      <c r="AD196" s="15"/>
      <c r="AE196" s="15"/>
      <c r="AT196" s="264" t="s">
        <v>159</v>
      </c>
      <c r="AU196" s="264" t="s">
        <v>84</v>
      </c>
      <c r="AV196" s="15" t="s">
        <v>155</v>
      </c>
      <c r="AW196" s="15" t="s">
        <v>37</v>
      </c>
      <c r="AX196" s="15" t="s">
        <v>82</v>
      </c>
      <c r="AY196" s="264" t="s">
        <v>147</v>
      </c>
    </row>
    <row r="197" spans="1:65" s="2" customFormat="1" ht="24.15" customHeight="1">
      <c r="A197" s="40"/>
      <c r="B197" s="41"/>
      <c r="C197" s="214" t="s">
        <v>312</v>
      </c>
      <c r="D197" s="214" t="s">
        <v>150</v>
      </c>
      <c r="E197" s="215" t="s">
        <v>313</v>
      </c>
      <c r="F197" s="216" t="s">
        <v>314</v>
      </c>
      <c r="G197" s="217" t="s">
        <v>236</v>
      </c>
      <c r="H197" s="218">
        <v>9.83</v>
      </c>
      <c r="I197" s="219"/>
      <c r="J197" s="220">
        <f>ROUND(I197*H197,2)</f>
        <v>0</v>
      </c>
      <c r="K197" s="216" t="s">
        <v>154</v>
      </c>
      <c r="L197" s="46"/>
      <c r="M197" s="221" t="s">
        <v>19</v>
      </c>
      <c r="N197" s="222" t="s">
        <v>46</v>
      </c>
      <c r="O197" s="86"/>
      <c r="P197" s="223">
        <f>O197*H197</f>
        <v>0</v>
      </c>
      <c r="Q197" s="223">
        <v>0</v>
      </c>
      <c r="R197" s="223">
        <f>Q197*H197</f>
        <v>0</v>
      </c>
      <c r="S197" s="223">
        <v>0.00503</v>
      </c>
      <c r="T197" s="224">
        <f>S197*H197</f>
        <v>0.0494449</v>
      </c>
      <c r="U197" s="40"/>
      <c r="V197" s="40"/>
      <c r="W197" s="40"/>
      <c r="X197" s="40"/>
      <c r="Y197" s="40"/>
      <c r="Z197" s="40"/>
      <c r="AA197" s="40"/>
      <c r="AB197" s="40"/>
      <c r="AC197" s="40"/>
      <c r="AD197" s="40"/>
      <c r="AE197" s="40"/>
      <c r="AR197" s="225" t="s">
        <v>211</v>
      </c>
      <c r="AT197" s="225" t="s">
        <v>150</v>
      </c>
      <c r="AU197" s="225" t="s">
        <v>84</v>
      </c>
      <c r="AY197" s="19" t="s">
        <v>147</v>
      </c>
      <c r="BE197" s="226">
        <f>IF(N197="základní",J197,0)</f>
        <v>0</v>
      </c>
      <c r="BF197" s="226">
        <f>IF(N197="snížená",J197,0)</f>
        <v>0</v>
      </c>
      <c r="BG197" s="226">
        <f>IF(N197="zákl. přenesená",J197,0)</f>
        <v>0</v>
      </c>
      <c r="BH197" s="226">
        <f>IF(N197="sníž. přenesená",J197,0)</f>
        <v>0</v>
      </c>
      <c r="BI197" s="226">
        <f>IF(N197="nulová",J197,0)</f>
        <v>0</v>
      </c>
      <c r="BJ197" s="19" t="s">
        <v>82</v>
      </c>
      <c r="BK197" s="226">
        <f>ROUND(I197*H197,2)</f>
        <v>0</v>
      </c>
      <c r="BL197" s="19" t="s">
        <v>211</v>
      </c>
      <c r="BM197" s="225" t="s">
        <v>315</v>
      </c>
    </row>
    <row r="198" spans="1:47" s="2" customFormat="1" ht="12">
      <c r="A198" s="40"/>
      <c r="B198" s="41"/>
      <c r="C198" s="42"/>
      <c r="D198" s="227" t="s">
        <v>157</v>
      </c>
      <c r="E198" s="42"/>
      <c r="F198" s="228" t="s">
        <v>316</v>
      </c>
      <c r="G198" s="42"/>
      <c r="H198" s="42"/>
      <c r="I198" s="229"/>
      <c r="J198" s="42"/>
      <c r="K198" s="42"/>
      <c r="L198" s="46"/>
      <c r="M198" s="230"/>
      <c r="N198" s="231"/>
      <c r="O198" s="86"/>
      <c r="P198" s="86"/>
      <c r="Q198" s="86"/>
      <c r="R198" s="86"/>
      <c r="S198" s="86"/>
      <c r="T198" s="87"/>
      <c r="U198" s="40"/>
      <c r="V198" s="40"/>
      <c r="W198" s="40"/>
      <c r="X198" s="40"/>
      <c r="Y198" s="40"/>
      <c r="Z198" s="40"/>
      <c r="AA198" s="40"/>
      <c r="AB198" s="40"/>
      <c r="AC198" s="40"/>
      <c r="AD198" s="40"/>
      <c r="AE198" s="40"/>
      <c r="AT198" s="19" t="s">
        <v>157</v>
      </c>
      <c r="AU198" s="19" t="s">
        <v>84</v>
      </c>
    </row>
    <row r="199" spans="1:51" s="13" customFormat="1" ht="12">
      <c r="A199" s="13"/>
      <c r="B199" s="232"/>
      <c r="C199" s="233"/>
      <c r="D199" s="234" t="s">
        <v>159</v>
      </c>
      <c r="E199" s="235" t="s">
        <v>19</v>
      </c>
      <c r="F199" s="236" t="s">
        <v>317</v>
      </c>
      <c r="G199" s="233"/>
      <c r="H199" s="235" t="s">
        <v>19</v>
      </c>
      <c r="I199" s="237"/>
      <c r="J199" s="233"/>
      <c r="K199" s="233"/>
      <c r="L199" s="238"/>
      <c r="M199" s="239"/>
      <c r="N199" s="240"/>
      <c r="O199" s="240"/>
      <c r="P199" s="240"/>
      <c r="Q199" s="240"/>
      <c r="R199" s="240"/>
      <c r="S199" s="240"/>
      <c r="T199" s="241"/>
      <c r="U199" s="13"/>
      <c r="V199" s="13"/>
      <c r="W199" s="13"/>
      <c r="X199" s="13"/>
      <c r="Y199" s="13"/>
      <c r="Z199" s="13"/>
      <c r="AA199" s="13"/>
      <c r="AB199" s="13"/>
      <c r="AC199" s="13"/>
      <c r="AD199" s="13"/>
      <c r="AE199" s="13"/>
      <c r="AT199" s="242" t="s">
        <v>159</v>
      </c>
      <c r="AU199" s="242" t="s">
        <v>84</v>
      </c>
      <c r="AV199" s="13" t="s">
        <v>82</v>
      </c>
      <c r="AW199" s="13" t="s">
        <v>37</v>
      </c>
      <c r="AX199" s="13" t="s">
        <v>75</v>
      </c>
      <c r="AY199" s="242" t="s">
        <v>147</v>
      </c>
    </row>
    <row r="200" spans="1:51" s="13" customFormat="1" ht="12">
      <c r="A200" s="13"/>
      <c r="B200" s="232"/>
      <c r="C200" s="233"/>
      <c r="D200" s="234" t="s">
        <v>159</v>
      </c>
      <c r="E200" s="235" t="s">
        <v>19</v>
      </c>
      <c r="F200" s="236" t="s">
        <v>318</v>
      </c>
      <c r="G200" s="233"/>
      <c r="H200" s="235" t="s">
        <v>19</v>
      </c>
      <c r="I200" s="237"/>
      <c r="J200" s="233"/>
      <c r="K200" s="233"/>
      <c r="L200" s="238"/>
      <c r="M200" s="239"/>
      <c r="N200" s="240"/>
      <c r="O200" s="240"/>
      <c r="P200" s="240"/>
      <c r="Q200" s="240"/>
      <c r="R200" s="240"/>
      <c r="S200" s="240"/>
      <c r="T200" s="241"/>
      <c r="U200" s="13"/>
      <c r="V200" s="13"/>
      <c r="W200" s="13"/>
      <c r="X200" s="13"/>
      <c r="Y200" s="13"/>
      <c r="Z200" s="13"/>
      <c r="AA200" s="13"/>
      <c r="AB200" s="13"/>
      <c r="AC200" s="13"/>
      <c r="AD200" s="13"/>
      <c r="AE200" s="13"/>
      <c r="AT200" s="242" t="s">
        <v>159</v>
      </c>
      <c r="AU200" s="242" t="s">
        <v>84</v>
      </c>
      <c r="AV200" s="13" t="s">
        <v>82</v>
      </c>
      <c r="AW200" s="13" t="s">
        <v>37</v>
      </c>
      <c r="AX200" s="13" t="s">
        <v>75</v>
      </c>
      <c r="AY200" s="242" t="s">
        <v>147</v>
      </c>
    </row>
    <row r="201" spans="1:51" s="14" customFormat="1" ht="12">
      <c r="A201" s="14"/>
      <c r="B201" s="243"/>
      <c r="C201" s="244"/>
      <c r="D201" s="234" t="s">
        <v>159</v>
      </c>
      <c r="E201" s="245" t="s">
        <v>19</v>
      </c>
      <c r="F201" s="246" t="s">
        <v>319</v>
      </c>
      <c r="G201" s="244"/>
      <c r="H201" s="247">
        <v>9.83</v>
      </c>
      <c r="I201" s="248"/>
      <c r="J201" s="244"/>
      <c r="K201" s="244"/>
      <c r="L201" s="249"/>
      <c r="M201" s="250"/>
      <c r="N201" s="251"/>
      <c r="O201" s="251"/>
      <c r="P201" s="251"/>
      <c r="Q201" s="251"/>
      <c r="R201" s="251"/>
      <c r="S201" s="251"/>
      <c r="T201" s="252"/>
      <c r="U201" s="14"/>
      <c r="V201" s="14"/>
      <c r="W201" s="14"/>
      <c r="X201" s="14"/>
      <c r="Y201" s="14"/>
      <c r="Z201" s="14"/>
      <c r="AA201" s="14"/>
      <c r="AB201" s="14"/>
      <c r="AC201" s="14"/>
      <c r="AD201" s="14"/>
      <c r="AE201" s="14"/>
      <c r="AT201" s="253" t="s">
        <v>159</v>
      </c>
      <c r="AU201" s="253" t="s">
        <v>84</v>
      </c>
      <c r="AV201" s="14" t="s">
        <v>84</v>
      </c>
      <c r="AW201" s="14" t="s">
        <v>37</v>
      </c>
      <c r="AX201" s="14" t="s">
        <v>75</v>
      </c>
      <c r="AY201" s="253" t="s">
        <v>147</v>
      </c>
    </row>
    <row r="202" spans="1:51" s="15" customFormat="1" ht="12">
      <c r="A202" s="15"/>
      <c r="B202" s="254"/>
      <c r="C202" s="255"/>
      <c r="D202" s="234" t="s">
        <v>159</v>
      </c>
      <c r="E202" s="256" t="s">
        <v>19</v>
      </c>
      <c r="F202" s="257" t="s">
        <v>162</v>
      </c>
      <c r="G202" s="255"/>
      <c r="H202" s="258">
        <v>9.83</v>
      </c>
      <c r="I202" s="259"/>
      <c r="J202" s="255"/>
      <c r="K202" s="255"/>
      <c r="L202" s="260"/>
      <c r="M202" s="261"/>
      <c r="N202" s="262"/>
      <c r="O202" s="262"/>
      <c r="P202" s="262"/>
      <c r="Q202" s="262"/>
      <c r="R202" s="262"/>
      <c r="S202" s="262"/>
      <c r="T202" s="263"/>
      <c r="U202" s="15"/>
      <c r="V202" s="15"/>
      <c r="W202" s="15"/>
      <c r="X202" s="15"/>
      <c r="Y202" s="15"/>
      <c r="Z202" s="15"/>
      <c r="AA202" s="15"/>
      <c r="AB202" s="15"/>
      <c r="AC202" s="15"/>
      <c r="AD202" s="15"/>
      <c r="AE202" s="15"/>
      <c r="AT202" s="264" t="s">
        <v>159</v>
      </c>
      <c r="AU202" s="264" t="s">
        <v>84</v>
      </c>
      <c r="AV202" s="15" t="s">
        <v>155</v>
      </c>
      <c r="AW202" s="15" t="s">
        <v>37</v>
      </c>
      <c r="AX202" s="15" t="s">
        <v>82</v>
      </c>
      <c r="AY202" s="264" t="s">
        <v>147</v>
      </c>
    </row>
    <row r="203" spans="1:65" s="2" customFormat="1" ht="16.5" customHeight="1">
      <c r="A203" s="40"/>
      <c r="B203" s="41"/>
      <c r="C203" s="214" t="s">
        <v>320</v>
      </c>
      <c r="D203" s="214" t="s">
        <v>150</v>
      </c>
      <c r="E203" s="215" t="s">
        <v>321</v>
      </c>
      <c r="F203" s="216" t="s">
        <v>322</v>
      </c>
      <c r="G203" s="217" t="s">
        <v>236</v>
      </c>
      <c r="H203" s="218">
        <v>9.83</v>
      </c>
      <c r="I203" s="219"/>
      <c r="J203" s="220">
        <f>ROUND(I203*H203,2)</f>
        <v>0</v>
      </c>
      <c r="K203" s="216" t="s">
        <v>154</v>
      </c>
      <c r="L203" s="46"/>
      <c r="M203" s="221" t="s">
        <v>19</v>
      </c>
      <c r="N203" s="222" t="s">
        <v>46</v>
      </c>
      <c r="O203" s="86"/>
      <c r="P203" s="223">
        <f>O203*H203</f>
        <v>0</v>
      </c>
      <c r="Q203" s="223">
        <v>0</v>
      </c>
      <c r="R203" s="223">
        <f>Q203*H203</f>
        <v>0</v>
      </c>
      <c r="S203" s="223">
        <v>0.03</v>
      </c>
      <c r="T203" s="224">
        <f>S203*H203</f>
        <v>0.2949</v>
      </c>
      <c r="U203" s="40"/>
      <c r="V203" s="40"/>
      <c r="W203" s="40"/>
      <c r="X203" s="40"/>
      <c r="Y203" s="40"/>
      <c r="Z203" s="40"/>
      <c r="AA203" s="40"/>
      <c r="AB203" s="40"/>
      <c r="AC203" s="40"/>
      <c r="AD203" s="40"/>
      <c r="AE203" s="40"/>
      <c r="AR203" s="225" t="s">
        <v>211</v>
      </c>
      <c r="AT203" s="225" t="s">
        <v>150</v>
      </c>
      <c r="AU203" s="225" t="s">
        <v>84</v>
      </c>
      <c r="AY203" s="19" t="s">
        <v>147</v>
      </c>
      <c r="BE203" s="226">
        <f>IF(N203="základní",J203,0)</f>
        <v>0</v>
      </c>
      <c r="BF203" s="226">
        <f>IF(N203="snížená",J203,0)</f>
        <v>0</v>
      </c>
      <c r="BG203" s="226">
        <f>IF(N203="zákl. přenesená",J203,0)</f>
        <v>0</v>
      </c>
      <c r="BH203" s="226">
        <f>IF(N203="sníž. přenesená",J203,0)</f>
        <v>0</v>
      </c>
      <c r="BI203" s="226">
        <f>IF(N203="nulová",J203,0)</f>
        <v>0</v>
      </c>
      <c r="BJ203" s="19" t="s">
        <v>82</v>
      </c>
      <c r="BK203" s="226">
        <f>ROUND(I203*H203,2)</f>
        <v>0</v>
      </c>
      <c r="BL203" s="19" t="s">
        <v>211</v>
      </c>
      <c r="BM203" s="225" t="s">
        <v>323</v>
      </c>
    </row>
    <row r="204" spans="1:47" s="2" customFormat="1" ht="12">
      <c r="A204" s="40"/>
      <c r="B204" s="41"/>
      <c r="C204" s="42"/>
      <c r="D204" s="227" t="s">
        <v>157</v>
      </c>
      <c r="E204" s="42"/>
      <c r="F204" s="228" t="s">
        <v>324</v>
      </c>
      <c r="G204" s="42"/>
      <c r="H204" s="42"/>
      <c r="I204" s="229"/>
      <c r="J204" s="42"/>
      <c r="K204" s="42"/>
      <c r="L204" s="46"/>
      <c r="M204" s="230"/>
      <c r="N204" s="231"/>
      <c r="O204" s="86"/>
      <c r="P204" s="86"/>
      <c r="Q204" s="86"/>
      <c r="R204" s="86"/>
      <c r="S204" s="86"/>
      <c r="T204" s="87"/>
      <c r="U204" s="40"/>
      <c r="V204" s="40"/>
      <c r="W204" s="40"/>
      <c r="X204" s="40"/>
      <c r="Y204" s="40"/>
      <c r="Z204" s="40"/>
      <c r="AA204" s="40"/>
      <c r="AB204" s="40"/>
      <c r="AC204" s="40"/>
      <c r="AD204" s="40"/>
      <c r="AE204" s="40"/>
      <c r="AT204" s="19" t="s">
        <v>157</v>
      </c>
      <c r="AU204" s="19" t="s">
        <v>84</v>
      </c>
    </row>
    <row r="205" spans="1:65" s="2" customFormat="1" ht="16.5" customHeight="1">
      <c r="A205" s="40"/>
      <c r="B205" s="41"/>
      <c r="C205" s="214" t="s">
        <v>325</v>
      </c>
      <c r="D205" s="214" t="s">
        <v>150</v>
      </c>
      <c r="E205" s="215" t="s">
        <v>326</v>
      </c>
      <c r="F205" s="216" t="s">
        <v>327</v>
      </c>
      <c r="G205" s="217" t="s">
        <v>170</v>
      </c>
      <c r="H205" s="218">
        <v>8</v>
      </c>
      <c r="I205" s="219"/>
      <c r="J205" s="220">
        <f>ROUND(I205*H205,2)</f>
        <v>0</v>
      </c>
      <c r="K205" s="216" t="s">
        <v>154</v>
      </c>
      <c r="L205" s="46"/>
      <c r="M205" s="221" t="s">
        <v>19</v>
      </c>
      <c r="N205" s="222" t="s">
        <v>46</v>
      </c>
      <c r="O205" s="86"/>
      <c r="P205" s="223">
        <f>O205*H205</f>
        <v>0</v>
      </c>
      <c r="Q205" s="223">
        <v>0</v>
      </c>
      <c r="R205" s="223">
        <f>Q205*H205</f>
        <v>0</v>
      </c>
      <c r="S205" s="223">
        <v>0.0001</v>
      </c>
      <c r="T205" s="224">
        <f>S205*H205</f>
        <v>0.0008</v>
      </c>
      <c r="U205" s="40"/>
      <c r="V205" s="40"/>
      <c r="W205" s="40"/>
      <c r="X205" s="40"/>
      <c r="Y205" s="40"/>
      <c r="Z205" s="40"/>
      <c r="AA205" s="40"/>
      <c r="AB205" s="40"/>
      <c r="AC205" s="40"/>
      <c r="AD205" s="40"/>
      <c r="AE205" s="40"/>
      <c r="AR205" s="225" t="s">
        <v>211</v>
      </c>
      <c r="AT205" s="225" t="s">
        <v>150</v>
      </c>
      <c r="AU205" s="225" t="s">
        <v>84</v>
      </c>
      <c r="AY205" s="19" t="s">
        <v>147</v>
      </c>
      <c r="BE205" s="226">
        <f>IF(N205="základní",J205,0)</f>
        <v>0</v>
      </c>
      <c r="BF205" s="226">
        <f>IF(N205="snížená",J205,0)</f>
        <v>0</v>
      </c>
      <c r="BG205" s="226">
        <f>IF(N205="zákl. přenesená",J205,0)</f>
        <v>0</v>
      </c>
      <c r="BH205" s="226">
        <f>IF(N205="sníž. přenesená",J205,0)</f>
        <v>0</v>
      </c>
      <c r="BI205" s="226">
        <f>IF(N205="nulová",J205,0)</f>
        <v>0</v>
      </c>
      <c r="BJ205" s="19" t="s">
        <v>82</v>
      </c>
      <c r="BK205" s="226">
        <f>ROUND(I205*H205,2)</f>
        <v>0</v>
      </c>
      <c r="BL205" s="19" t="s">
        <v>211</v>
      </c>
      <c r="BM205" s="225" t="s">
        <v>328</v>
      </c>
    </row>
    <row r="206" spans="1:47" s="2" customFormat="1" ht="12">
      <c r="A206" s="40"/>
      <c r="B206" s="41"/>
      <c r="C206" s="42"/>
      <c r="D206" s="227" t="s">
        <v>157</v>
      </c>
      <c r="E206" s="42"/>
      <c r="F206" s="228" t="s">
        <v>329</v>
      </c>
      <c r="G206" s="42"/>
      <c r="H206" s="42"/>
      <c r="I206" s="229"/>
      <c r="J206" s="42"/>
      <c r="K206" s="42"/>
      <c r="L206" s="46"/>
      <c r="M206" s="230"/>
      <c r="N206" s="231"/>
      <c r="O206" s="86"/>
      <c r="P206" s="86"/>
      <c r="Q206" s="86"/>
      <c r="R206" s="86"/>
      <c r="S206" s="86"/>
      <c r="T206" s="87"/>
      <c r="U206" s="40"/>
      <c r="V206" s="40"/>
      <c r="W206" s="40"/>
      <c r="X206" s="40"/>
      <c r="Y206" s="40"/>
      <c r="Z206" s="40"/>
      <c r="AA206" s="40"/>
      <c r="AB206" s="40"/>
      <c r="AC206" s="40"/>
      <c r="AD206" s="40"/>
      <c r="AE206" s="40"/>
      <c r="AT206" s="19" t="s">
        <v>157</v>
      </c>
      <c r="AU206" s="19" t="s">
        <v>84</v>
      </c>
    </row>
    <row r="207" spans="1:51" s="13" customFormat="1" ht="12">
      <c r="A207" s="13"/>
      <c r="B207" s="232"/>
      <c r="C207" s="233"/>
      <c r="D207" s="234" t="s">
        <v>159</v>
      </c>
      <c r="E207" s="235" t="s">
        <v>19</v>
      </c>
      <c r="F207" s="236" t="s">
        <v>330</v>
      </c>
      <c r="G207" s="233"/>
      <c r="H207" s="235" t="s">
        <v>19</v>
      </c>
      <c r="I207" s="237"/>
      <c r="J207" s="233"/>
      <c r="K207" s="233"/>
      <c r="L207" s="238"/>
      <c r="M207" s="239"/>
      <c r="N207" s="240"/>
      <c r="O207" s="240"/>
      <c r="P207" s="240"/>
      <c r="Q207" s="240"/>
      <c r="R207" s="240"/>
      <c r="S207" s="240"/>
      <c r="T207" s="241"/>
      <c r="U207" s="13"/>
      <c r="V207" s="13"/>
      <c r="W207" s="13"/>
      <c r="X207" s="13"/>
      <c r="Y207" s="13"/>
      <c r="Z207" s="13"/>
      <c r="AA207" s="13"/>
      <c r="AB207" s="13"/>
      <c r="AC207" s="13"/>
      <c r="AD207" s="13"/>
      <c r="AE207" s="13"/>
      <c r="AT207" s="242" t="s">
        <v>159</v>
      </c>
      <c r="AU207" s="242" t="s">
        <v>84</v>
      </c>
      <c r="AV207" s="13" t="s">
        <v>82</v>
      </c>
      <c r="AW207" s="13" t="s">
        <v>37</v>
      </c>
      <c r="AX207" s="13" t="s">
        <v>75</v>
      </c>
      <c r="AY207" s="242" t="s">
        <v>147</v>
      </c>
    </row>
    <row r="208" spans="1:51" s="13" customFormat="1" ht="12">
      <c r="A208" s="13"/>
      <c r="B208" s="232"/>
      <c r="C208" s="233"/>
      <c r="D208" s="234" t="s">
        <v>159</v>
      </c>
      <c r="E208" s="235" t="s">
        <v>19</v>
      </c>
      <c r="F208" s="236" t="s">
        <v>331</v>
      </c>
      <c r="G208" s="233"/>
      <c r="H208" s="235" t="s">
        <v>19</v>
      </c>
      <c r="I208" s="237"/>
      <c r="J208" s="233"/>
      <c r="K208" s="233"/>
      <c r="L208" s="238"/>
      <c r="M208" s="239"/>
      <c r="N208" s="240"/>
      <c r="O208" s="240"/>
      <c r="P208" s="240"/>
      <c r="Q208" s="240"/>
      <c r="R208" s="240"/>
      <c r="S208" s="240"/>
      <c r="T208" s="241"/>
      <c r="U208" s="13"/>
      <c r="V208" s="13"/>
      <c r="W208" s="13"/>
      <c r="X208" s="13"/>
      <c r="Y208" s="13"/>
      <c r="Z208" s="13"/>
      <c r="AA208" s="13"/>
      <c r="AB208" s="13"/>
      <c r="AC208" s="13"/>
      <c r="AD208" s="13"/>
      <c r="AE208" s="13"/>
      <c r="AT208" s="242" t="s">
        <v>159</v>
      </c>
      <c r="AU208" s="242" t="s">
        <v>84</v>
      </c>
      <c r="AV208" s="13" t="s">
        <v>82</v>
      </c>
      <c r="AW208" s="13" t="s">
        <v>37</v>
      </c>
      <c r="AX208" s="13" t="s">
        <v>75</v>
      </c>
      <c r="AY208" s="242" t="s">
        <v>147</v>
      </c>
    </row>
    <row r="209" spans="1:51" s="14" customFormat="1" ht="12">
      <c r="A209" s="14"/>
      <c r="B209" s="243"/>
      <c r="C209" s="244"/>
      <c r="D209" s="234" t="s">
        <v>159</v>
      </c>
      <c r="E209" s="245" t="s">
        <v>19</v>
      </c>
      <c r="F209" s="246" t="s">
        <v>332</v>
      </c>
      <c r="G209" s="244"/>
      <c r="H209" s="247">
        <v>8</v>
      </c>
      <c r="I209" s="248"/>
      <c r="J209" s="244"/>
      <c r="K209" s="244"/>
      <c r="L209" s="249"/>
      <c r="M209" s="250"/>
      <c r="N209" s="251"/>
      <c r="O209" s="251"/>
      <c r="P209" s="251"/>
      <c r="Q209" s="251"/>
      <c r="R209" s="251"/>
      <c r="S209" s="251"/>
      <c r="T209" s="252"/>
      <c r="U209" s="14"/>
      <c r="V209" s="14"/>
      <c r="W209" s="14"/>
      <c r="X209" s="14"/>
      <c r="Y209" s="14"/>
      <c r="Z209" s="14"/>
      <c r="AA209" s="14"/>
      <c r="AB209" s="14"/>
      <c r="AC209" s="14"/>
      <c r="AD209" s="14"/>
      <c r="AE209" s="14"/>
      <c r="AT209" s="253" t="s">
        <v>159</v>
      </c>
      <c r="AU209" s="253" t="s">
        <v>84</v>
      </c>
      <c r="AV209" s="14" t="s">
        <v>84</v>
      </c>
      <c r="AW209" s="14" t="s">
        <v>37</v>
      </c>
      <c r="AX209" s="14" t="s">
        <v>75</v>
      </c>
      <c r="AY209" s="253" t="s">
        <v>147</v>
      </c>
    </row>
    <row r="210" spans="1:51" s="15" customFormat="1" ht="12">
      <c r="A210" s="15"/>
      <c r="B210" s="254"/>
      <c r="C210" s="255"/>
      <c r="D210" s="234" t="s">
        <v>159</v>
      </c>
      <c r="E210" s="256" t="s">
        <v>19</v>
      </c>
      <c r="F210" s="257" t="s">
        <v>162</v>
      </c>
      <c r="G210" s="255"/>
      <c r="H210" s="258">
        <v>8</v>
      </c>
      <c r="I210" s="259"/>
      <c r="J210" s="255"/>
      <c r="K210" s="255"/>
      <c r="L210" s="260"/>
      <c r="M210" s="261"/>
      <c r="N210" s="262"/>
      <c r="O210" s="262"/>
      <c r="P210" s="262"/>
      <c r="Q210" s="262"/>
      <c r="R210" s="262"/>
      <c r="S210" s="262"/>
      <c r="T210" s="263"/>
      <c r="U210" s="15"/>
      <c r="V210" s="15"/>
      <c r="W210" s="15"/>
      <c r="X210" s="15"/>
      <c r="Y210" s="15"/>
      <c r="Z210" s="15"/>
      <c r="AA210" s="15"/>
      <c r="AB210" s="15"/>
      <c r="AC210" s="15"/>
      <c r="AD210" s="15"/>
      <c r="AE210" s="15"/>
      <c r="AT210" s="264" t="s">
        <v>159</v>
      </c>
      <c r="AU210" s="264" t="s">
        <v>84</v>
      </c>
      <c r="AV210" s="15" t="s">
        <v>155</v>
      </c>
      <c r="AW210" s="15" t="s">
        <v>37</v>
      </c>
      <c r="AX210" s="15" t="s">
        <v>82</v>
      </c>
      <c r="AY210" s="264" t="s">
        <v>147</v>
      </c>
    </row>
    <row r="211" spans="1:65" s="2" customFormat="1" ht="16.5" customHeight="1">
      <c r="A211" s="40"/>
      <c r="B211" s="41"/>
      <c r="C211" s="214" t="s">
        <v>333</v>
      </c>
      <c r="D211" s="214" t="s">
        <v>150</v>
      </c>
      <c r="E211" s="215" t="s">
        <v>334</v>
      </c>
      <c r="F211" s="216" t="s">
        <v>335</v>
      </c>
      <c r="G211" s="217" t="s">
        <v>336</v>
      </c>
      <c r="H211" s="218">
        <v>548.86</v>
      </c>
      <c r="I211" s="219"/>
      <c r="J211" s="220">
        <f>ROUND(I211*H211,2)</f>
        <v>0</v>
      </c>
      <c r="K211" s="216" t="s">
        <v>154</v>
      </c>
      <c r="L211" s="46"/>
      <c r="M211" s="221" t="s">
        <v>19</v>
      </c>
      <c r="N211" s="222" t="s">
        <v>46</v>
      </c>
      <c r="O211" s="86"/>
      <c r="P211" s="223">
        <f>O211*H211</f>
        <v>0</v>
      </c>
      <c r="Q211" s="223">
        <v>0</v>
      </c>
      <c r="R211" s="223">
        <f>Q211*H211</f>
        <v>0</v>
      </c>
      <c r="S211" s="223">
        <v>0.001</v>
      </c>
      <c r="T211" s="224">
        <f>S211*H211</f>
        <v>0.54886</v>
      </c>
      <c r="U211" s="40"/>
      <c r="V211" s="40"/>
      <c r="W211" s="40"/>
      <c r="X211" s="40"/>
      <c r="Y211" s="40"/>
      <c r="Z211" s="40"/>
      <c r="AA211" s="40"/>
      <c r="AB211" s="40"/>
      <c r="AC211" s="40"/>
      <c r="AD211" s="40"/>
      <c r="AE211" s="40"/>
      <c r="AR211" s="225" t="s">
        <v>211</v>
      </c>
      <c r="AT211" s="225" t="s">
        <v>150</v>
      </c>
      <c r="AU211" s="225" t="s">
        <v>84</v>
      </c>
      <c r="AY211" s="19" t="s">
        <v>147</v>
      </c>
      <c r="BE211" s="226">
        <f>IF(N211="základní",J211,0)</f>
        <v>0</v>
      </c>
      <c r="BF211" s="226">
        <f>IF(N211="snížená",J211,0)</f>
        <v>0</v>
      </c>
      <c r="BG211" s="226">
        <f>IF(N211="zákl. přenesená",J211,0)</f>
        <v>0</v>
      </c>
      <c r="BH211" s="226">
        <f>IF(N211="sníž. přenesená",J211,0)</f>
        <v>0</v>
      </c>
      <c r="BI211" s="226">
        <f>IF(N211="nulová",J211,0)</f>
        <v>0</v>
      </c>
      <c r="BJ211" s="19" t="s">
        <v>82</v>
      </c>
      <c r="BK211" s="226">
        <f>ROUND(I211*H211,2)</f>
        <v>0</v>
      </c>
      <c r="BL211" s="19" t="s">
        <v>211</v>
      </c>
      <c r="BM211" s="225" t="s">
        <v>337</v>
      </c>
    </row>
    <row r="212" spans="1:47" s="2" customFormat="1" ht="12">
      <c r="A212" s="40"/>
      <c r="B212" s="41"/>
      <c r="C212" s="42"/>
      <c r="D212" s="227" t="s">
        <v>157</v>
      </c>
      <c r="E212" s="42"/>
      <c r="F212" s="228" t="s">
        <v>338</v>
      </c>
      <c r="G212" s="42"/>
      <c r="H212" s="42"/>
      <c r="I212" s="229"/>
      <c r="J212" s="42"/>
      <c r="K212" s="42"/>
      <c r="L212" s="46"/>
      <c r="M212" s="230"/>
      <c r="N212" s="231"/>
      <c r="O212" s="86"/>
      <c r="P212" s="86"/>
      <c r="Q212" s="86"/>
      <c r="R212" s="86"/>
      <c r="S212" s="86"/>
      <c r="T212" s="87"/>
      <c r="U212" s="40"/>
      <c r="V212" s="40"/>
      <c r="W212" s="40"/>
      <c r="X212" s="40"/>
      <c r="Y212" s="40"/>
      <c r="Z212" s="40"/>
      <c r="AA212" s="40"/>
      <c r="AB212" s="40"/>
      <c r="AC212" s="40"/>
      <c r="AD212" s="40"/>
      <c r="AE212" s="40"/>
      <c r="AT212" s="19" t="s">
        <v>157</v>
      </c>
      <c r="AU212" s="19" t="s">
        <v>84</v>
      </c>
    </row>
    <row r="213" spans="1:51" s="13" customFormat="1" ht="12">
      <c r="A213" s="13"/>
      <c r="B213" s="232"/>
      <c r="C213" s="233"/>
      <c r="D213" s="234" t="s">
        <v>159</v>
      </c>
      <c r="E213" s="235" t="s">
        <v>19</v>
      </c>
      <c r="F213" s="236" t="s">
        <v>339</v>
      </c>
      <c r="G213" s="233"/>
      <c r="H213" s="235" t="s">
        <v>19</v>
      </c>
      <c r="I213" s="237"/>
      <c r="J213" s="233"/>
      <c r="K213" s="233"/>
      <c r="L213" s="238"/>
      <c r="M213" s="239"/>
      <c r="N213" s="240"/>
      <c r="O213" s="240"/>
      <c r="P213" s="240"/>
      <c r="Q213" s="240"/>
      <c r="R213" s="240"/>
      <c r="S213" s="240"/>
      <c r="T213" s="241"/>
      <c r="U213" s="13"/>
      <c r="V213" s="13"/>
      <c r="W213" s="13"/>
      <c r="X213" s="13"/>
      <c r="Y213" s="13"/>
      <c r="Z213" s="13"/>
      <c r="AA213" s="13"/>
      <c r="AB213" s="13"/>
      <c r="AC213" s="13"/>
      <c r="AD213" s="13"/>
      <c r="AE213" s="13"/>
      <c r="AT213" s="242" t="s">
        <v>159</v>
      </c>
      <c r="AU213" s="242" t="s">
        <v>84</v>
      </c>
      <c r="AV213" s="13" t="s">
        <v>82</v>
      </c>
      <c r="AW213" s="13" t="s">
        <v>37</v>
      </c>
      <c r="AX213" s="13" t="s">
        <v>75</v>
      </c>
      <c r="AY213" s="242" t="s">
        <v>147</v>
      </c>
    </row>
    <row r="214" spans="1:51" s="13" customFormat="1" ht="12">
      <c r="A214" s="13"/>
      <c r="B214" s="232"/>
      <c r="C214" s="233"/>
      <c r="D214" s="234" t="s">
        <v>159</v>
      </c>
      <c r="E214" s="235" t="s">
        <v>19</v>
      </c>
      <c r="F214" s="236" t="s">
        <v>340</v>
      </c>
      <c r="G214" s="233"/>
      <c r="H214" s="235" t="s">
        <v>19</v>
      </c>
      <c r="I214" s="237"/>
      <c r="J214" s="233"/>
      <c r="K214" s="233"/>
      <c r="L214" s="238"/>
      <c r="M214" s="239"/>
      <c r="N214" s="240"/>
      <c r="O214" s="240"/>
      <c r="P214" s="240"/>
      <c r="Q214" s="240"/>
      <c r="R214" s="240"/>
      <c r="S214" s="240"/>
      <c r="T214" s="241"/>
      <c r="U214" s="13"/>
      <c r="V214" s="13"/>
      <c r="W214" s="13"/>
      <c r="X214" s="13"/>
      <c r="Y214" s="13"/>
      <c r="Z214" s="13"/>
      <c r="AA214" s="13"/>
      <c r="AB214" s="13"/>
      <c r="AC214" s="13"/>
      <c r="AD214" s="13"/>
      <c r="AE214" s="13"/>
      <c r="AT214" s="242" t="s">
        <v>159</v>
      </c>
      <c r="AU214" s="242" t="s">
        <v>84</v>
      </c>
      <c r="AV214" s="13" t="s">
        <v>82</v>
      </c>
      <c r="AW214" s="13" t="s">
        <v>37</v>
      </c>
      <c r="AX214" s="13" t="s">
        <v>75</v>
      </c>
      <c r="AY214" s="242" t="s">
        <v>147</v>
      </c>
    </row>
    <row r="215" spans="1:51" s="14" customFormat="1" ht="12">
      <c r="A215" s="14"/>
      <c r="B215" s="243"/>
      <c r="C215" s="244"/>
      <c r="D215" s="234" t="s">
        <v>159</v>
      </c>
      <c r="E215" s="245" t="s">
        <v>19</v>
      </c>
      <c r="F215" s="246" t="s">
        <v>341</v>
      </c>
      <c r="G215" s="244"/>
      <c r="H215" s="247">
        <v>112</v>
      </c>
      <c r="I215" s="248"/>
      <c r="J215" s="244"/>
      <c r="K215" s="244"/>
      <c r="L215" s="249"/>
      <c r="M215" s="250"/>
      <c r="N215" s="251"/>
      <c r="O215" s="251"/>
      <c r="P215" s="251"/>
      <c r="Q215" s="251"/>
      <c r="R215" s="251"/>
      <c r="S215" s="251"/>
      <c r="T215" s="252"/>
      <c r="U215" s="14"/>
      <c r="V215" s="14"/>
      <c r="W215" s="14"/>
      <c r="X215" s="14"/>
      <c r="Y215" s="14"/>
      <c r="Z215" s="14"/>
      <c r="AA215" s="14"/>
      <c r="AB215" s="14"/>
      <c r="AC215" s="14"/>
      <c r="AD215" s="14"/>
      <c r="AE215" s="14"/>
      <c r="AT215" s="253" t="s">
        <v>159</v>
      </c>
      <c r="AU215" s="253" t="s">
        <v>84</v>
      </c>
      <c r="AV215" s="14" t="s">
        <v>84</v>
      </c>
      <c r="AW215" s="14" t="s">
        <v>37</v>
      </c>
      <c r="AX215" s="14" t="s">
        <v>75</v>
      </c>
      <c r="AY215" s="253" t="s">
        <v>147</v>
      </c>
    </row>
    <row r="216" spans="1:51" s="13" customFormat="1" ht="12">
      <c r="A216" s="13"/>
      <c r="B216" s="232"/>
      <c r="C216" s="233"/>
      <c r="D216" s="234" t="s">
        <v>159</v>
      </c>
      <c r="E216" s="235" t="s">
        <v>19</v>
      </c>
      <c r="F216" s="236" t="s">
        <v>342</v>
      </c>
      <c r="G216" s="233"/>
      <c r="H216" s="235" t="s">
        <v>19</v>
      </c>
      <c r="I216" s="237"/>
      <c r="J216" s="233"/>
      <c r="K216" s="233"/>
      <c r="L216" s="238"/>
      <c r="M216" s="239"/>
      <c r="N216" s="240"/>
      <c r="O216" s="240"/>
      <c r="P216" s="240"/>
      <c r="Q216" s="240"/>
      <c r="R216" s="240"/>
      <c r="S216" s="240"/>
      <c r="T216" s="241"/>
      <c r="U216" s="13"/>
      <c r="V216" s="13"/>
      <c r="W216" s="13"/>
      <c r="X216" s="13"/>
      <c r="Y216" s="13"/>
      <c r="Z216" s="13"/>
      <c r="AA216" s="13"/>
      <c r="AB216" s="13"/>
      <c r="AC216" s="13"/>
      <c r="AD216" s="13"/>
      <c r="AE216" s="13"/>
      <c r="AT216" s="242" t="s">
        <v>159</v>
      </c>
      <c r="AU216" s="242" t="s">
        <v>84</v>
      </c>
      <c r="AV216" s="13" t="s">
        <v>82</v>
      </c>
      <c r="AW216" s="13" t="s">
        <v>37</v>
      </c>
      <c r="AX216" s="13" t="s">
        <v>75</v>
      </c>
      <c r="AY216" s="242" t="s">
        <v>147</v>
      </c>
    </row>
    <row r="217" spans="1:51" s="14" customFormat="1" ht="12">
      <c r="A217" s="14"/>
      <c r="B217" s="243"/>
      <c r="C217" s="244"/>
      <c r="D217" s="234" t="s">
        <v>159</v>
      </c>
      <c r="E217" s="245" t="s">
        <v>19</v>
      </c>
      <c r="F217" s="246" t="s">
        <v>343</v>
      </c>
      <c r="G217" s="244"/>
      <c r="H217" s="247">
        <v>42.21</v>
      </c>
      <c r="I217" s="248"/>
      <c r="J217" s="244"/>
      <c r="K217" s="244"/>
      <c r="L217" s="249"/>
      <c r="M217" s="250"/>
      <c r="N217" s="251"/>
      <c r="O217" s="251"/>
      <c r="P217" s="251"/>
      <c r="Q217" s="251"/>
      <c r="R217" s="251"/>
      <c r="S217" s="251"/>
      <c r="T217" s="252"/>
      <c r="U217" s="14"/>
      <c r="V217" s="14"/>
      <c r="W217" s="14"/>
      <c r="X217" s="14"/>
      <c r="Y217" s="14"/>
      <c r="Z217" s="14"/>
      <c r="AA217" s="14"/>
      <c r="AB217" s="14"/>
      <c r="AC217" s="14"/>
      <c r="AD217" s="14"/>
      <c r="AE217" s="14"/>
      <c r="AT217" s="253" t="s">
        <v>159</v>
      </c>
      <c r="AU217" s="253" t="s">
        <v>84</v>
      </c>
      <c r="AV217" s="14" t="s">
        <v>84</v>
      </c>
      <c r="AW217" s="14" t="s">
        <v>37</v>
      </c>
      <c r="AX217" s="14" t="s">
        <v>75</v>
      </c>
      <c r="AY217" s="253" t="s">
        <v>147</v>
      </c>
    </row>
    <row r="218" spans="1:51" s="13" customFormat="1" ht="12">
      <c r="A218" s="13"/>
      <c r="B218" s="232"/>
      <c r="C218" s="233"/>
      <c r="D218" s="234" t="s">
        <v>159</v>
      </c>
      <c r="E218" s="235" t="s">
        <v>19</v>
      </c>
      <c r="F218" s="236" t="s">
        <v>344</v>
      </c>
      <c r="G218" s="233"/>
      <c r="H218" s="235" t="s">
        <v>19</v>
      </c>
      <c r="I218" s="237"/>
      <c r="J218" s="233"/>
      <c r="K218" s="233"/>
      <c r="L218" s="238"/>
      <c r="M218" s="239"/>
      <c r="N218" s="240"/>
      <c r="O218" s="240"/>
      <c r="P218" s="240"/>
      <c r="Q218" s="240"/>
      <c r="R218" s="240"/>
      <c r="S218" s="240"/>
      <c r="T218" s="241"/>
      <c r="U218" s="13"/>
      <c r="V218" s="13"/>
      <c r="W218" s="13"/>
      <c r="X218" s="13"/>
      <c r="Y218" s="13"/>
      <c r="Z218" s="13"/>
      <c r="AA218" s="13"/>
      <c r="AB218" s="13"/>
      <c r="AC218" s="13"/>
      <c r="AD218" s="13"/>
      <c r="AE218" s="13"/>
      <c r="AT218" s="242" t="s">
        <v>159</v>
      </c>
      <c r="AU218" s="242" t="s">
        <v>84</v>
      </c>
      <c r="AV218" s="13" t="s">
        <v>82</v>
      </c>
      <c r="AW218" s="13" t="s">
        <v>37</v>
      </c>
      <c r="AX218" s="13" t="s">
        <v>75</v>
      </c>
      <c r="AY218" s="242" t="s">
        <v>147</v>
      </c>
    </row>
    <row r="219" spans="1:51" s="14" customFormat="1" ht="12">
      <c r="A219" s="14"/>
      <c r="B219" s="243"/>
      <c r="C219" s="244"/>
      <c r="D219" s="234" t="s">
        <v>159</v>
      </c>
      <c r="E219" s="245" t="s">
        <v>19</v>
      </c>
      <c r="F219" s="246" t="s">
        <v>345</v>
      </c>
      <c r="G219" s="244"/>
      <c r="H219" s="247">
        <v>337.55</v>
      </c>
      <c r="I219" s="248"/>
      <c r="J219" s="244"/>
      <c r="K219" s="244"/>
      <c r="L219" s="249"/>
      <c r="M219" s="250"/>
      <c r="N219" s="251"/>
      <c r="O219" s="251"/>
      <c r="P219" s="251"/>
      <c r="Q219" s="251"/>
      <c r="R219" s="251"/>
      <c r="S219" s="251"/>
      <c r="T219" s="252"/>
      <c r="U219" s="14"/>
      <c r="V219" s="14"/>
      <c r="W219" s="14"/>
      <c r="X219" s="14"/>
      <c r="Y219" s="14"/>
      <c r="Z219" s="14"/>
      <c r="AA219" s="14"/>
      <c r="AB219" s="14"/>
      <c r="AC219" s="14"/>
      <c r="AD219" s="14"/>
      <c r="AE219" s="14"/>
      <c r="AT219" s="253" t="s">
        <v>159</v>
      </c>
      <c r="AU219" s="253" t="s">
        <v>84</v>
      </c>
      <c r="AV219" s="14" t="s">
        <v>84</v>
      </c>
      <c r="AW219" s="14" t="s">
        <v>37</v>
      </c>
      <c r="AX219" s="14" t="s">
        <v>75</v>
      </c>
      <c r="AY219" s="253" t="s">
        <v>147</v>
      </c>
    </row>
    <row r="220" spans="1:51" s="13" customFormat="1" ht="12">
      <c r="A220" s="13"/>
      <c r="B220" s="232"/>
      <c r="C220" s="233"/>
      <c r="D220" s="234" t="s">
        <v>159</v>
      </c>
      <c r="E220" s="235" t="s">
        <v>19</v>
      </c>
      <c r="F220" s="236" t="s">
        <v>346</v>
      </c>
      <c r="G220" s="233"/>
      <c r="H220" s="235" t="s">
        <v>19</v>
      </c>
      <c r="I220" s="237"/>
      <c r="J220" s="233"/>
      <c r="K220" s="233"/>
      <c r="L220" s="238"/>
      <c r="M220" s="239"/>
      <c r="N220" s="240"/>
      <c r="O220" s="240"/>
      <c r="P220" s="240"/>
      <c r="Q220" s="240"/>
      <c r="R220" s="240"/>
      <c r="S220" s="240"/>
      <c r="T220" s="241"/>
      <c r="U220" s="13"/>
      <c r="V220" s="13"/>
      <c r="W220" s="13"/>
      <c r="X220" s="13"/>
      <c r="Y220" s="13"/>
      <c r="Z220" s="13"/>
      <c r="AA220" s="13"/>
      <c r="AB220" s="13"/>
      <c r="AC220" s="13"/>
      <c r="AD220" s="13"/>
      <c r="AE220" s="13"/>
      <c r="AT220" s="242" t="s">
        <v>159</v>
      </c>
      <c r="AU220" s="242" t="s">
        <v>84</v>
      </c>
      <c r="AV220" s="13" t="s">
        <v>82</v>
      </c>
      <c r="AW220" s="13" t="s">
        <v>37</v>
      </c>
      <c r="AX220" s="13" t="s">
        <v>75</v>
      </c>
      <c r="AY220" s="242" t="s">
        <v>147</v>
      </c>
    </row>
    <row r="221" spans="1:51" s="14" customFormat="1" ht="12">
      <c r="A221" s="14"/>
      <c r="B221" s="243"/>
      <c r="C221" s="244"/>
      <c r="D221" s="234" t="s">
        <v>159</v>
      </c>
      <c r="E221" s="245" t="s">
        <v>19</v>
      </c>
      <c r="F221" s="246" t="s">
        <v>347</v>
      </c>
      <c r="G221" s="244"/>
      <c r="H221" s="247">
        <v>57.1</v>
      </c>
      <c r="I221" s="248"/>
      <c r="J221" s="244"/>
      <c r="K221" s="244"/>
      <c r="L221" s="249"/>
      <c r="M221" s="250"/>
      <c r="N221" s="251"/>
      <c r="O221" s="251"/>
      <c r="P221" s="251"/>
      <c r="Q221" s="251"/>
      <c r="R221" s="251"/>
      <c r="S221" s="251"/>
      <c r="T221" s="252"/>
      <c r="U221" s="14"/>
      <c r="V221" s="14"/>
      <c r="W221" s="14"/>
      <c r="X221" s="14"/>
      <c r="Y221" s="14"/>
      <c r="Z221" s="14"/>
      <c r="AA221" s="14"/>
      <c r="AB221" s="14"/>
      <c r="AC221" s="14"/>
      <c r="AD221" s="14"/>
      <c r="AE221" s="14"/>
      <c r="AT221" s="253" t="s">
        <v>159</v>
      </c>
      <c r="AU221" s="253" t="s">
        <v>84</v>
      </c>
      <c r="AV221" s="14" t="s">
        <v>84</v>
      </c>
      <c r="AW221" s="14" t="s">
        <v>37</v>
      </c>
      <c r="AX221" s="14" t="s">
        <v>75</v>
      </c>
      <c r="AY221" s="253" t="s">
        <v>147</v>
      </c>
    </row>
    <row r="222" spans="1:51" s="15" customFormat="1" ht="12">
      <c r="A222" s="15"/>
      <c r="B222" s="254"/>
      <c r="C222" s="255"/>
      <c r="D222" s="234" t="s">
        <v>159</v>
      </c>
      <c r="E222" s="256" t="s">
        <v>19</v>
      </c>
      <c r="F222" s="257" t="s">
        <v>162</v>
      </c>
      <c r="G222" s="255"/>
      <c r="H222" s="258">
        <v>548.86</v>
      </c>
      <c r="I222" s="259"/>
      <c r="J222" s="255"/>
      <c r="K222" s="255"/>
      <c r="L222" s="260"/>
      <c r="M222" s="261"/>
      <c r="N222" s="262"/>
      <c r="O222" s="262"/>
      <c r="P222" s="262"/>
      <c r="Q222" s="262"/>
      <c r="R222" s="262"/>
      <c r="S222" s="262"/>
      <c r="T222" s="263"/>
      <c r="U222" s="15"/>
      <c r="V222" s="15"/>
      <c r="W222" s="15"/>
      <c r="X222" s="15"/>
      <c r="Y222" s="15"/>
      <c r="Z222" s="15"/>
      <c r="AA222" s="15"/>
      <c r="AB222" s="15"/>
      <c r="AC222" s="15"/>
      <c r="AD222" s="15"/>
      <c r="AE222" s="15"/>
      <c r="AT222" s="264" t="s">
        <v>159</v>
      </c>
      <c r="AU222" s="264" t="s">
        <v>84</v>
      </c>
      <c r="AV222" s="15" t="s">
        <v>155</v>
      </c>
      <c r="AW222" s="15" t="s">
        <v>37</v>
      </c>
      <c r="AX222" s="15" t="s">
        <v>82</v>
      </c>
      <c r="AY222" s="264" t="s">
        <v>147</v>
      </c>
    </row>
    <row r="223" spans="1:63" s="12" customFormat="1" ht="22.8" customHeight="1">
      <c r="A223" s="12"/>
      <c r="B223" s="198"/>
      <c r="C223" s="199"/>
      <c r="D223" s="200" t="s">
        <v>74</v>
      </c>
      <c r="E223" s="212" t="s">
        <v>348</v>
      </c>
      <c r="F223" s="212" t="s">
        <v>349</v>
      </c>
      <c r="G223" s="199"/>
      <c r="H223" s="199"/>
      <c r="I223" s="202"/>
      <c r="J223" s="213">
        <f>BK223</f>
        <v>0</v>
      </c>
      <c r="K223" s="199"/>
      <c r="L223" s="204"/>
      <c r="M223" s="205"/>
      <c r="N223" s="206"/>
      <c r="O223" s="206"/>
      <c r="P223" s="207">
        <f>SUM(P224:P242)</f>
        <v>0</v>
      </c>
      <c r="Q223" s="206"/>
      <c r="R223" s="207">
        <f>SUM(R224:R242)</f>
        <v>0</v>
      </c>
      <c r="S223" s="206"/>
      <c r="T223" s="208">
        <f>SUM(T224:T242)</f>
        <v>0.780934</v>
      </c>
      <c r="U223" s="12"/>
      <c r="V223" s="12"/>
      <c r="W223" s="12"/>
      <c r="X223" s="12"/>
      <c r="Y223" s="12"/>
      <c r="Z223" s="12"/>
      <c r="AA223" s="12"/>
      <c r="AB223" s="12"/>
      <c r="AC223" s="12"/>
      <c r="AD223" s="12"/>
      <c r="AE223" s="12"/>
      <c r="AR223" s="209" t="s">
        <v>84</v>
      </c>
      <c r="AT223" s="210" t="s">
        <v>74</v>
      </c>
      <c r="AU223" s="210" t="s">
        <v>82</v>
      </c>
      <c r="AY223" s="209" t="s">
        <v>147</v>
      </c>
      <c r="BK223" s="211">
        <f>SUM(BK224:BK242)</f>
        <v>0</v>
      </c>
    </row>
    <row r="224" spans="1:65" s="2" customFormat="1" ht="16.5" customHeight="1">
      <c r="A224" s="40"/>
      <c r="B224" s="41"/>
      <c r="C224" s="214" t="s">
        <v>350</v>
      </c>
      <c r="D224" s="214" t="s">
        <v>150</v>
      </c>
      <c r="E224" s="215" t="s">
        <v>351</v>
      </c>
      <c r="F224" s="216" t="s">
        <v>352</v>
      </c>
      <c r="G224" s="217" t="s">
        <v>236</v>
      </c>
      <c r="H224" s="218">
        <v>301.69</v>
      </c>
      <c r="I224" s="219"/>
      <c r="J224" s="220">
        <f>ROUND(I224*H224,2)</f>
        <v>0</v>
      </c>
      <c r="K224" s="216" t="s">
        <v>154</v>
      </c>
      <c r="L224" s="46"/>
      <c r="M224" s="221" t="s">
        <v>19</v>
      </c>
      <c r="N224" s="222" t="s">
        <v>46</v>
      </c>
      <c r="O224" s="86"/>
      <c r="P224" s="223">
        <f>O224*H224</f>
        <v>0</v>
      </c>
      <c r="Q224" s="223">
        <v>0</v>
      </c>
      <c r="R224" s="223">
        <f>Q224*H224</f>
        <v>0</v>
      </c>
      <c r="S224" s="223">
        <v>0.0025</v>
      </c>
      <c r="T224" s="224">
        <f>S224*H224</f>
        <v>0.754225</v>
      </c>
      <c r="U224" s="40"/>
      <c r="V224" s="40"/>
      <c r="W224" s="40"/>
      <c r="X224" s="40"/>
      <c r="Y224" s="40"/>
      <c r="Z224" s="40"/>
      <c r="AA224" s="40"/>
      <c r="AB224" s="40"/>
      <c r="AC224" s="40"/>
      <c r="AD224" s="40"/>
      <c r="AE224" s="40"/>
      <c r="AR224" s="225" t="s">
        <v>211</v>
      </c>
      <c r="AT224" s="225" t="s">
        <v>150</v>
      </c>
      <c r="AU224" s="225" t="s">
        <v>84</v>
      </c>
      <c r="AY224" s="19" t="s">
        <v>147</v>
      </c>
      <c r="BE224" s="226">
        <f>IF(N224="základní",J224,0)</f>
        <v>0</v>
      </c>
      <c r="BF224" s="226">
        <f>IF(N224="snížená",J224,0)</f>
        <v>0</v>
      </c>
      <c r="BG224" s="226">
        <f>IF(N224="zákl. přenesená",J224,0)</f>
        <v>0</v>
      </c>
      <c r="BH224" s="226">
        <f>IF(N224="sníž. přenesená",J224,0)</f>
        <v>0</v>
      </c>
      <c r="BI224" s="226">
        <f>IF(N224="nulová",J224,0)</f>
        <v>0</v>
      </c>
      <c r="BJ224" s="19" t="s">
        <v>82</v>
      </c>
      <c r="BK224" s="226">
        <f>ROUND(I224*H224,2)</f>
        <v>0</v>
      </c>
      <c r="BL224" s="19" t="s">
        <v>211</v>
      </c>
      <c r="BM224" s="225" t="s">
        <v>353</v>
      </c>
    </row>
    <row r="225" spans="1:47" s="2" customFormat="1" ht="12">
      <c r="A225" s="40"/>
      <c r="B225" s="41"/>
      <c r="C225" s="42"/>
      <c r="D225" s="227" t="s">
        <v>157</v>
      </c>
      <c r="E225" s="42"/>
      <c r="F225" s="228" t="s">
        <v>354</v>
      </c>
      <c r="G225" s="42"/>
      <c r="H225" s="42"/>
      <c r="I225" s="229"/>
      <c r="J225" s="42"/>
      <c r="K225" s="42"/>
      <c r="L225" s="46"/>
      <c r="M225" s="230"/>
      <c r="N225" s="231"/>
      <c r="O225" s="86"/>
      <c r="P225" s="86"/>
      <c r="Q225" s="86"/>
      <c r="R225" s="86"/>
      <c r="S225" s="86"/>
      <c r="T225" s="87"/>
      <c r="U225" s="40"/>
      <c r="V225" s="40"/>
      <c r="W225" s="40"/>
      <c r="X225" s="40"/>
      <c r="Y225" s="40"/>
      <c r="Z225" s="40"/>
      <c r="AA225" s="40"/>
      <c r="AB225" s="40"/>
      <c r="AC225" s="40"/>
      <c r="AD225" s="40"/>
      <c r="AE225" s="40"/>
      <c r="AT225" s="19" t="s">
        <v>157</v>
      </c>
      <c r="AU225" s="19" t="s">
        <v>84</v>
      </c>
    </row>
    <row r="226" spans="1:51" s="13" customFormat="1" ht="12">
      <c r="A226" s="13"/>
      <c r="B226" s="232"/>
      <c r="C226" s="233"/>
      <c r="D226" s="234" t="s">
        <v>159</v>
      </c>
      <c r="E226" s="235" t="s">
        <v>19</v>
      </c>
      <c r="F226" s="236" t="s">
        <v>355</v>
      </c>
      <c r="G226" s="233"/>
      <c r="H226" s="235" t="s">
        <v>19</v>
      </c>
      <c r="I226" s="237"/>
      <c r="J226" s="233"/>
      <c r="K226" s="233"/>
      <c r="L226" s="238"/>
      <c r="M226" s="239"/>
      <c r="N226" s="240"/>
      <c r="O226" s="240"/>
      <c r="P226" s="240"/>
      <c r="Q226" s="240"/>
      <c r="R226" s="240"/>
      <c r="S226" s="240"/>
      <c r="T226" s="241"/>
      <c r="U226" s="13"/>
      <c r="V226" s="13"/>
      <c r="W226" s="13"/>
      <c r="X226" s="13"/>
      <c r="Y226" s="13"/>
      <c r="Z226" s="13"/>
      <c r="AA226" s="13"/>
      <c r="AB226" s="13"/>
      <c r="AC226" s="13"/>
      <c r="AD226" s="13"/>
      <c r="AE226" s="13"/>
      <c r="AT226" s="242" t="s">
        <v>159</v>
      </c>
      <c r="AU226" s="242" t="s">
        <v>84</v>
      </c>
      <c r="AV226" s="13" t="s">
        <v>82</v>
      </c>
      <c r="AW226" s="13" t="s">
        <v>37</v>
      </c>
      <c r="AX226" s="13" t="s">
        <v>75</v>
      </c>
      <c r="AY226" s="242" t="s">
        <v>147</v>
      </c>
    </row>
    <row r="227" spans="1:51" s="13" customFormat="1" ht="12">
      <c r="A227" s="13"/>
      <c r="B227" s="232"/>
      <c r="C227" s="233"/>
      <c r="D227" s="234" t="s">
        <v>159</v>
      </c>
      <c r="E227" s="235" t="s">
        <v>19</v>
      </c>
      <c r="F227" s="236" t="s">
        <v>356</v>
      </c>
      <c r="G227" s="233"/>
      <c r="H227" s="235" t="s">
        <v>19</v>
      </c>
      <c r="I227" s="237"/>
      <c r="J227" s="233"/>
      <c r="K227" s="233"/>
      <c r="L227" s="238"/>
      <c r="M227" s="239"/>
      <c r="N227" s="240"/>
      <c r="O227" s="240"/>
      <c r="P227" s="240"/>
      <c r="Q227" s="240"/>
      <c r="R227" s="240"/>
      <c r="S227" s="240"/>
      <c r="T227" s="241"/>
      <c r="U227" s="13"/>
      <c r="V227" s="13"/>
      <c r="W227" s="13"/>
      <c r="X227" s="13"/>
      <c r="Y227" s="13"/>
      <c r="Z227" s="13"/>
      <c r="AA227" s="13"/>
      <c r="AB227" s="13"/>
      <c r="AC227" s="13"/>
      <c r="AD227" s="13"/>
      <c r="AE227" s="13"/>
      <c r="AT227" s="242" t="s">
        <v>159</v>
      </c>
      <c r="AU227" s="242" t="s">
        <v>84</v>
      </c>
      <c r="AV227" s="13" t="s">
        <v>82</v>
      </c>
      <c r="AW227" s="13" t="s">
        <v>37</v>
      </c>
      <c r="AX227" s="13" t="s">
        <v>75</v>
      </c>
      <c r="AY227" s="242" t="s">
        <v>147</v>
      </c>
    </row>
    <row r="228" spans="1:51" s="13" customFormat="1" ht="12">
      <c r="A228" s="13"/>
      <c r="B228" s="232"/>
      <c r="C228" s="233"/>
      <c r="D228" s="234" t="s">
        <v>159</v>
      </c>
      <c r="E228" s="235" t="s">
        <v>19</v>
      </c>
      <c r="F228" s="236" t="s">
        <v>357</v>
      </c>
      <c r="G228" s="233"/>
      <c r="H228" s="235" t="s">
        <v>19</v>
      </c>
      <c r="I228" s="237"/>
      <c r="J228" s="233"/>
      <c r="K228" s="233"/>
      <c r="L228" s="238"/>
      <c r="M228" s="239"/>
      <c r="N228" s="240"/>
      <c r="O228" s="240"/>
      <c r="P228" s="240"/>
      <c r="Q228" s="240"/>
      <c r="R228" s="240"/>
      <c r="S228" s="240"/>
      <c r="T228" s="241"/>
      <c r="U228" s="13"/>
      <c r="V228" s="13"/>
      <c r="W228" s="13"/>
      <c r="X228" s="13"/>
      <c r="Y228" s="13"/>
      <c r="Z228" s="13"/>
      <c r="AA228" s="13"/>
      <c r="AB228" s="13"/>
      <c r="AC228" s="13"/>
      <c r="AD228" s="13"/>
      <c r="AE228" s="13"/>
      <c r="AT228" s="242" t="s">
        <v>159</v>
      </c>
      <c r="AU228" s="242" t="s">
        <v>84</v>
      </c>
      <c r="AV228" s="13" t="s">
        <v>82</v>
      </c>
      <c r="AW228" s="13" t="s">
        <v>37</v>
      </c>
      <c r="AX228" s="13" t="s">
        <v>75</v>
      </c>
      <c r="AY228" s="242" t="s">
        <v>147</v>
      </c>
    </row>
    <row r="229" spans="1:51" s="14" customFormat="1" ht="12">
      <c r="A229" s="14"/>
      <c r="B229" s="243"/>
      <c r="C229" s="244"/>
      <c r="D229" s="234" t="s">
        <v>159</v>
      </c>
      <c r="E229" s="245" t="s">
        <v>19</v>
      </c>
      <c r="F229" s="246" t="s">
        <v>358</v>
      </c>
      <c r="G229" s="244"/>
      <c r="H229" s="247">
        <v>60.29</v>
      </c>
      <c r="I229" s="248"/>
      <c r="J229" s="244"/>
      <c r="K229" s="244"/>
      <c r="L229" s="249"/>
      <c r="M229" s="250"/>
      <c r="N229" s="251"/>
      <c r="O229" s="251"/>
      <c r="P229" s="251"/>
      <c r="Q229" s="251"/>
      <c r="R229" s="251"/>
      <c r="S229" s="251"/>
      <c r="T229" s="252"/>
      <c r="U229" s="14"/>
      <c r="V229" s="14"/>
      <c r="W229" s="14"/>
      <c r="X229" s="14"/>
      <c r="Y229" s="14"/>
      <c r="Z229" s="14"/>
      <c r="AA229" s="14"/>
      <c r="AB229" s="14"/>
      <c r="AC229" s="14"/>
      <c r="AD229" s="14"/>
      <c r="AE229" s="14"/>
      <c r="AT229" s="253" t="s">
        <v>159</v>
      </c>
      <c r="AU229" s="253" t="s">
        <v>84</v>
      </c>
      <c r="AV229" s="14" t="s">
        <v>84</v>
      </c>
      <c r="AW229" s="14" t="s">
        <v>37</v>
      </c>
      <c r="AX229" s="14" t="s">
        <v>75</v>
      </c>
      <c r="AY229" s="253" t="s">
        <v>147</v>
      </c>
    </row>
    <row r="230" spans="1:51" s="13" customFormat="1" ht="12">
      <c r="A230" s="13"/>
      <c r="B230" s="232"/>
      <c r="C230" s="233"/>
      <c r="D230" s="234" t="s">
        <v>159</v>
      </c>
      <c r="E230" s="235" t="s">
        <v>19</v>
      </c>
      <c r="F230" s="236" t="s">
        <v>359</v>
      </c>
      <c r="G230" s="233"/>
      <c r="H230" s="235" t="s">
        <v>19</v>
      </c>
      <c r="I230" s="237"/>
      <c r="J230" s="233"/>
      <c r="K230" s="233"/>
      <c r="L230" s="238"/>
      <c r="M230" s="239"/>
      <c r="N230" s="240"/>
      <c r="O230" s="240"/>
      <c r="P230" s="240"/>
      <c r="Q230" s="240"/>
      <c r="R230" s="240"/>
      <c r="S230" s="240"/>
      <c r="T230" s="241"/>
      <c r="U230" s="13"/>
      <c r="V230" s="13"/>
      <c r="W230" s="13"/>
      <c r="X230" s="13"/>
      <c r="Y230" s="13"/>
      <c r="Z230" s="13"/>
      <c r="AA230" s="13"/>
      <c r="AB230" s="13"/>
      <c r="AC230" s="13"/>
      <c r="AD230" s="13"/>
      <c r="AE230" s="13"/>
      <c r="AT230" s="242" t="s">
        <v>159</v>
      </c>
      <c r="AU230" s="242" t="s">
        <v>84</v>
      </c>
      <c r="AV230" s="13" t="s">
        <v>82</v>
      </c>
      <c r="AW230" s="13" t="s">
        <v>37</v>
      </c>
      <c r="AX230" s="13" t="s">
        <v>75</v>
      </c>
      <c r="AY230" s="242" t="s">
        <v>147</v>
      </c>
    </row>
    <row r="231" spans="1:51" s="14" customFormat="1" ht="12">
      <c r="A231" s="14"/>
      <c r="B231" s="243"/>
      <c r="C231" s="244"/>
      <c r="D231" s="234" t="s">
        <v>159</v>
      </c>
      <c r="E231" s="245" t="s">
        <v>19</v>
      </c>
      <c r="F231" s="246" t="s">
        <v>360</v>
      </c>
      <c r="G231" s="244"/>
      <c r="H231" s="247">
        <v>171.3</v>
      </c>
      <c r="I231" s="248"/>
      <c r="J231" s="244"/>
      <c r="K231" s="244"/>
      <c r="L231" s="249"/>
      <c r="M231" s="250"/>
      <c r="N231" s="251"/>
      <c r="O231" s="251"/>
      <c r="P231" s="251"/>
      <c r="Q231" s="251"/>
      <c r="R231" s="251"/>
      <c r="S231" s="251"/>
      <c r="T231" s="252"/>
      <c r="U231" s="14"/>
      <c r="V231" s="14"/>
      <c r="W231" s="14"/>
      <c r="X231" s="14"/>
      <c r="Y231" s="14"/>
      <c r="Z231" s="14"/>
      <c r="AA231" s="14"/>
      <c r="AB231" s="14"/>
      <c r="AC231" s="14"/>
      <c r="AD231" s="14"/>
      <c r="AE231" s="14"/>
      <c r="AT231" s="253" t="s">
        <v>159</v>
      </c>
      <c r="AU231" s="253" t="s">
        <v>84</v>
      </c>
      <c r="AV231" s="14" t="s">
        <v>84</v>
      </c>
      <c r="AW231" s="14" t="s">
        <v>37</v>
      </c>
      <c r="AX231" s="14" t="s">
        <v>75</v>
      </c>
      <c r="AY231" s="253" t="s">
        <v>147</v>
      </c>
    </row>
    <row r="232" spans="1:51" s="13" customFormat="1" ht="12">
      <c r="A232" s="13"/>
      <c r="B232" s="232"/>
      <c r="C232" s="233"/>
      <c r="D232" s="234" t="s">
        <v>159</v>
      </c>
      <c r="E232" s="235" t="s">
        <v>19</v>
      </c>
      <c r="F232" s="236" t="s">
        <v>361</v>
      </c>
      <c r="G232" s="233"/>
      <c r="H232" s="235" t="s">
        <v>19</v>
      </c>
      <c r="I232" s="237"/>
      <c r="J232" s="233"/>
      <c r="K232" s="233"/>
      <c r="L232" s="238"/>
      <c r="M232" s="239"/>
      <c r="N232" s="240"/>
      <c r="O232" s="240"/>
      <c r="P232" s="240"/>
      <c r="Q232" s="240"/>
      <c r="R232" s="240"/>
      <c r="S232" s="240"/>
      <c r="T232" s="241"/>
      <c r="U232" s="13"/>
      <c r="V232" s="13"/>
      <c r="W232" s="13"/>
      <c r="X232" s="13"/>
      <c r="Y232" s="13"/>
      <c r="Z232" s="13"/>
      <c r="AA232" s="13"/>
      <c r="AB232" s="13"/>
      <c r="AC232" s="13"/>
      <c r="AD232" s="13"/>
      <c r="AE232" s="13"/>
      <c r="AT232" s="242" t="s">
        <v>159</v>
      </c>
      <c r="AU232" s="242" t="s">
        <v>84</v>
      </c>
      <c r="AV232" s="13" t="s">
        <v>82</v>
      </c>
      <c r="AW232" s="13" t="s">
        <v>37</v>
      </c>
      <c r="AX232" s="13" t="s">
        <v>75</v>
      </c>
      <c r="AY232" s="242" t="s">
        <v>147</v>
      </c>
    </row>
    <row r="233" spans="1:51" s="14" customFormat="1" ht="12">
      <c r="A233" s="14"/>
      <c r="B233" s="243"/>
      <c r="C233" s="244"/>
      <c r="D233" s="234" t="s">
        <v>159</v>
      </c>
      <c r="E233" s="245" t="s">
        <v>19</v>
      </c>
      <c r="F233" s="246" t="s">
        <v>362</v>
      </c>
      <c r="G233" s="244"/>
      <c r="H233" s="247">
        <v>70.1</v>
      </c>
      <c r="I233" s="248"/>
      <c r="J233" s="244"/>
      <c r="K233" s="244"/>
      <c r="L233" s="249"/>
      <c r="M233" s="250"/>
      <c r="N233" s="251"/>
      <c r="O233" s="251"/>
      <c r="P233" s="251"/>
      <c r="Q233" s="251"/>
      <c r="R233" s="251"/>
      <c r="S233" s="251"/>
      <c r="T233" s="252"/>
      <c r="U233" s="14"/>
      <c r="V233" s="14"/>
      <c r="W233" s="14"/>
      <c r="X233" s="14"/>
      <c r="Y233" s="14"/>
      <c r="Z233" s="14"/>
      <c r="AA233" s="14"/>
      <c r="AB233" s="14"/>
      <c r="AC233" s="14"/>
      <c r="AD233" s="14"/>
      <c r="AE233" s="14"/>
      <c r="AT233" s="253" t="s">
        <v>159</v>
      </c>
      <c r="AU233" s="253" t="s">
        <v>84</v>
      </c>
      <c r="AV233" s="14" t="s">
        <v>84</v>
      </c>
      <c r="AW233" s="14" t="s">
        <v>37</v>
      </c>
      <c r="AX233" s="14" t="s">
        <v>75</v>
      </c>
      <c r="AY233" s="253" t="s">
        <v>147</v>
      </c>
    </row>
    <row r="234" spans="1:51" s="15" customFormat="1" ht="12">
      <c r="A234" s="15"/>
      <c r="B234" s="254"/>
      <c r="C234" s="255"/>
      <c r="D234" s="234" t="s">
        <v>159</v>
      </c>
      <c r="E234" s="256" t="s">
        <v>19</v>
      </c>
      <c r="F234" s="257" t="s">
        <v>162</v>
      </c>
      <c r="G234" s="255"/>
      <c r="H234" s="258">
        <v>301.69</v>
      </c>
      <c r="I234" s="259"/>
      <c r="J234" s="255"/>
      <c r="K234" s="255"/>
      <c r="L234" s="260"/>
      <c r="M234" s="261"/>
      <c r="N234" s="262"/>
      <c r="O234" s="262"/>
      <c r="P234" s="262"/>
      <c r="Q234" s="262"/>
      <c r="R234" s="262"/>
      <c r="S234" s="262"/>
      <c r="T234" s="263"/>
      <c r="U234" s="15"/>
      <c r="V234" s="15"/>
      <c r="W234" s="15"/>
      <c r="X234" s="15"/>
      <c r="Y234" s="15"/>
      <c r="Z234" s="15"/>
      <c r="AA234" s="15"/>
      <c r="AB234" s="15"/>
      <c r="AC234" s="15"/>
      <c r="AD234" s="15"/>
      <c r="AE234" s="15"/>
      <c r="AT234" s="264" t="s">
        <v>159</v>
      </c>
      <c r="AU234" s="264" t="s">
        <v>84</v>
      </c>
      <c r="AV234" s="15" t="s">
        <v>155</v>
      </c>
      <c r="AW234" s="15" t="s">
        <v>37</v>
      </c>
      <c r="AX234" s="15" t="s">
        <v>82</v>
      </c>
      <c r="AY234" s="264" t="s">
        <v>147</v>
      </c>
    </row>
    <row r="235" spans="1:65" s="2" customFormat="1" ht="16.5" customHeight="1">
      <c r="A235" s="40"/>
      <c r="B235" s="41"/>
      <c r="C235" s="214" t="s">
        <v>363</v>
      </c>
      <c r="D235" s="214" t="s">
        <v>150</v>
      </c>
      <c r="E235" s="215" t="s">
        <v>364</v>
      </c>
      <c r="F235" s="216" t="s">
        <v>365</v>
      </c>
      <c r="G235" s="217" t="s">
        <v>236</v>
      </c>
      <c r="H235" s="218">
        <v>301.69</v>
      </c>
      <c r="I235" s="219"/>
      <c r="J235" s="220">
        <f>ROUND(I235*H235,2)</f>
        <v>0</v>
      </c>
      <c r="K235" s="216" t="s">
        <v>154</v>
      </c>
      <c r="L235" s="46"/>
      <c r="M235" s="221" t="s">
        <v>19</v>
      </c>
      <c r="N235" s="222" t="s">
        <v>46</v>
      </c>
      <c r="O235" s="86"/>
      <c r="P235" s="223">
        <f>O235*H235</f>
        <v>0</v>
      </c>
      <c r="Q235" s="223">
        <v>0</v>
      </c>
      <c r="R235" s="223">
        <f>Q235*H235</f>
        <v>0</v>
      </c>
      <c r="S235" s="223">
        <v>0</v>
      </c>
      <c r="T235" s="224">
        <f>S235*H235</f>
        <v>0</v>
      </c>
      <c r="U235" s="40"/>
      <c r="V235" s="40"/>
      <c r="W235" s="40"/>
      <c r="X235" s="40"/>
      <c r="Y235" s="40"/>
      <c r="Z235" s="40"/>
      <c r="AA235" s="40"/>
      <c r="AB235" s="40"/>
      <c r="AC235" s="40"/>
      <c r="AD235" s="40"/>
      <c r="AE235" s="40"/>
      <c r="AR235" s="225" t="s">
        <v>211</v>
      </c>
      <c r="AT235" s="225" t="s">
        <v>150</v>
      </c>
      <c r="AU235" s="225" t="s">
        <v>84</v>
      </c>
      <c r="AY235" s="19" t="s">
        <v>147</v>
      </c>
      <c r="BE235" s="226">
        <f>IF(N235="základní",J235,0)</f>
        <v>0</v>
      </c>
      <c r="BF235" s="226">
        <f>IF(N235="snížená",J235,0)</f>
        <v>0</v>
      </c>
      <c r="BG235" s="226">
        <f>IF(N235="zákl. přenesená",J235,0)</f>
        <v>0</v>
      </c>
      <c r="BH235" s="226">
        <f>IF(N235="sníž. přenesená",J235,0)</f>
        <v>0</v>
      </c>
      <c r="BI235" s="226">
        <f>IF(N235="nulová",J235,0)</f>
        <v>0</v>
      </c>
      <c r="BJ235" s="19" t="s">
        <v>82</v>
      </c>
      <c r="BK235" s="226">
        <f>ROUND(I235*H235,2)</f>
        <v>0</v>
      </c>
      <c r="BL235" s="19" t="s">
        <v>211</v>
      </c>
      <c r="BM235" s="225" t="s">
        <v>366</v>
      </c>
    </row>
    <row r="236" spans="1:47" s="2" customFormat="1" ht="12">
      <c r="A236" s="40"/>
      <c r="B236" s="41"/>
      <c r="C236" s="42"/>
      <c r="D236" s="227" t="s">
        <v>157</v>
      </c>
      <c r="E236" s="42"/>
      <c r="F236" s="228" t="s">
        <v>367</v>
      </c>
      <c r="G236" s="42"/>
      <c r="H236" s="42"/>
      <c r="I236" s="229"/>
      <c r="J236" s="42"/>
      <c r="K236" s="42"/>
      <c r="L236" s="46"/>
      <c r="M236" s="230"/>
      <c r="N236" s="231"/>
      <c r="O236" s="86"/>
      <c r="P236" s="86"/>
      <c r="Q236" s="86"/>
      <c r="R236" s="86"/>
      <c r="S236" s="86"/>
      <c r="T236" s="87"/>
      <c r="U236" s="40"/>
      <c r="V236" s="40"/>
      <c r="W236" s="40"/>
      <c r="X236" s="40"/>
      <c r="Y236" s="40"/>
      <c r="Z236" s="40"/>
      <c r="AA236" s="40"/>
      <c r="AB236" s="40"/>
      <c r="AC236" s="40"/>
      <c r="AD236" s="40"/>
      <c r="AE236" s="40"/>
      <c r="AT236" s="19" t="s">
        <v>157</v>
      </c>
      <c r="AU236" s="19" t="s">
        <v>84</v>
      </c>
    </row>
    <row r="237" spans="1:65" s="2" customFormat="1" ht="16.5" customHeight="1">
      <c r="A237" s="40"/>
      <c r="B237" s="41"/>
      <c r="C237" s="214" t="s">
        <v>368</v>
      </c>
      <c r="D237" s="214" t="s">
        <v>150</v>
      </c>
      <c r="E237" s="215" t="s">
        <v>369</v>
      </c>
      <c r="F237" s="216" t="s">
        <v>370</v>
      </c>
      <c r="G237" s="217" t="s">
        <v>170</v>
      </c>
      <c r="H237" s="218">
        <v>89.03</v>
      </c>
      <c r="I237" s="219"/>
      <c r="J237" s="220">
        <f>ROUND(I237*H237,2)</f>
        <v>0</v>
      </c>
      <c r="K237" s="216" t="s">
        <v>154</v>
      </c>
      <c r="L237" s="46"/>
      <c r="M237" s="221" t="s">
        <v>19</v>
      </c>
      <c r="N237" s="222" t="s">
        <v>46</v>
      </c>
      <c r="O237" s="86"/>
      <c r="P237" s="223">
        <f>O237*H237</f>
        <v>0</v>
      </c>
      <c r="Q237" s="223">
        <v>0</v>
      </c>
      <c r="R237" s="223">
        <f>Q237*H237</f>
        <v>0</v>
      </c>
      <c r="S237" s="223">
        <v>0.0003</v>
      </c>
      <c r="T237" s="224">
        <f>S237*H237</f>
        <v>0.026708999999999997</v>
      </c>
      <c r="U237" s="40"/>
      <c r="V237" s="40"/>
      <c r="W237" s="40"/>
      <c r="X237" s="40"/>
      <c r="Y237" s="40"/>
      <c r="Z237" s="40"/>
      <c r="AA237" s="40"/>
      <c r="AB237" s="40"/>
      <c r="AC237" s="40"/>
      <c r="AD237" s="40"/>
      <c r="AE237" s="40"/>
      <c r="AR237" s="225" t="s">
        <v>211</v>
      </c>
      <c r="AT237" s="225" t="s">
        <v>150</v>
      </c>
      <c r="AU237" s="225" t="s">
        <v>84</v>
      </c>
      <c r="AY237" s="19" t="s">
        <v>147</v>
      </c>
      <c r="BE237" s="226">
        <f>IF(N237="základní",J237,0)</f>
        <v>0</v>
      </c>
      <c r="BF237" s="226">
        <f>IF(N237="snížená",J237,0)</f>
        <v>0</v>
      </c>
      <c r="BG237" s="226">
        <f>IF(N237="zákl. přenesená",J237,0)</f>
        <v>0</v>
      </c>
      <c r="BH237" s="226">
        <f>IF(N237="sníž. přenesená",J237,0)</f>
        <v>0</v>
      </c>
      <c r="BI237" s="226">
        <f>IF(N237="nulová",J237,0)</f>
        <v>0</v>
      </c>
      <c r="BJ237" s="19" t="s">
        <v>82</v>
      </c>
      <c r="BK237" s="226">
        <f>ROUND(I237*H237,2)</f>
        <v>0</v>
      </c>
      <c r="BL237" s="19" t="s">
        <v>211</v>
      </c>
      <c r="BM237" s="225" t="s">
        <v>371</v>
      </c>
    </row>
    <row r="238" spans="1:47" s="2" customFormat="1" ht="12">
      <c r="A238" s="40"/>
      <c r="B238" s="41"/>
      <c r="C238" s="42"/>
      <c r="D238" s="227" t="s">
        <v>157</v>
      </c>
      <c r="E238" s="42"/>
      <c r="F238" s="228" t="s">
        <v>372</v>
      </c>
      <c r="G238" s="42"/>
      <c r="H238" s="42"/>
      <c r="I238" s="229"/>
      <c r="J238" s="42"/>
      <c r="K238" s="42"/>
      <c r="L238" s="46"/>
      <c r="M238" s="230"/>
      <c r="N238" s="231"/>
      <c r="O238" s="86"/>
      <c r="P238" s="86"/>
      <c r="Q238" s="86"/>
      <c r="R238" s="86"/>
      <c r="S238" s="86"/>
      <c r="T238" s="87"/>
      <c r="U238" s="40"/>
      <c r="V238" s="40"/>
      <c r="W238" s="40"/>
      <c r="X238" s="40"/>
      <c r="Y238" s="40"/>
      <c r="Z238" s="40"/>
      <c r="AA238" s="40"/>
      <c r="AB238" s="40"/>
      <c r="AC238" s="40"/>
      <c r="AD238" s="40"/>
      <c r="AE238" s="40"/>
      <c r="AT238" s="19" t="s">
        <v>157</v>
      </c>
      <c r="AU238" s="19" t="s">
        <v>84</v>
      </c>
    </row>
    <row r="239" spans="1:51" s="13" customFormat="1" ht="12">
      <c r="A239" s="13"/>
      <c r="B239" s="232"/>
      <c r="C239" s="233"/>
      <c r="D239" s="234" t="s">
        <v>159</v>
      </c>
      <c r="E239" s="235" t="s">
        <v>19</v>
      </c>
      <c r="F239" s="236" t="s">
        <v>373</v>
      </c>
      <c r="G239" s="233"/>
      <c r="H239" s="235" t="s">
        <v>19</v>
      </c>
      <c r="I239" s="237"/>
      <c r="J239" s="233"/>
      <c r="K239" s="233"/>
      <c r="L239" s="238"/>
      <c r="M239" s="239"/>
      <c r="N239" s="240"/>
      <c r="O239" s="240"/>
      <c r="P239" s="240"/>
      <c r="Q239" s="240"/>
      <c r="R239" s="240"/>
      <c r="S239" s="240"/>
      <c r="T239" s="241"/>
      <c r="U239" s="13"/>
      <c r="V239" s="13"/>
      <c r="W239" s="13"/>
      <c r="X239" s="13"/>
      <c r="Y239" s="13"/>
      <c r="Z239" s="13"/>
      <c r="AA239" s="13"/>
      <c r="AB239" s="13"/>
      <c r="AC239" s="13"/>
      <c r="AD239" s="13"/>
      <c r="AE239" s="13"/>
      <c r="AT239" s="242" t="s">
        <v>159</v>
      </c>
      <c r="AU239" s="242" t="s">
        <v>84</v>
      </c>
      <c r="AV239" s="13" t="s">
        <v>82</v>
      </c>
      <c r="AW239" s="13" t="s">
        <v>37</v>
      </c>
      <c r="AX239" s="13" t="s">
        <v>75</v>
      </c>
      <c r="AY239" s="242" t="s">
        <v>147</v>
      </c>
    </row>
    <row r="240" spans="1:51" s="13" customFormat="1" ht="12">
      <c r="A240" s="13"/>
      <c r="B240" s="232"/>
      <c r="C240" s="233"/>
      <c r="D240" s="234" t="s">
        <v>159</v>
      </c>
      <c r="E240" s="235" t="s">
        <v>19</v>
      </c>
      <c r="F240" s="236" t="s">
        <v>356</v>
      </c>
      <c r="G240" s="233"/>
      <c r="H240" s="235" t="s">
        <v>19</v>
      </c>
      <c r="I240" s="237"/>
      <c r="J240" s="233"/>
      <c r="K240" s="233"/>
      <c r="L240" s="238"/>
      <c r="M240" s="239"/>
      <c r="N240" s="240"/>
      <c r="O240" s="240"/>
      <c r="P240" s="240"/>
      <c r="Q240" s="240"/>
      <c r="R240" s="240"/>
      <c r="S240" s="240"/>
      <c r="T240" s="241"/>
      <c r="U240" s="13"/>
      <c r="V240" s="13"/>
      <c r="W240" s="13"/>
      <c r="X240" s="13"/>
      <c r="Y240" s="13"/>
      <c r="Z240" s="13"/>
      <c r="AA240" s="13"/>
      <c r="AB240" s="13"/>
      <c r="AC240" s="13"/>
      <c r="AD240" s="13"/>
      <c r="AE240" s="13"/>
      <c r="AT240" s="242" t="s">
        <v>159</v>
      </c>
      <c r="AU240" s="242" t="s">
        <v>84</v>
      </c>
      <c r="AV240" s="13" t="s">
        <v>82</v>
      </c>
      <c r="AW240" s="13" t="s">
        <v>37</v>
      </c>
      <c r="AX240" s="13" t="s">
        <v>75</v>
      </c>
      <c r="AY240" s="242" t="s">
        <v>147</v>
      </c>
    </row>
    <row r="241" spans="1:51" s="14" customFormat="1" ht="12">
      <c r="A241" s="14"/>
      <c r="B241" s="243"/>
      <c r="C241" s="244"/>
      <c r="D241" s="234" t="s">
        <v>159</v>
      </c>
      <c r="E241" s="245" t="s">
        <v>19</v>
      </c>
      <c r="F241" s="246" t="s">
        <v>374</v>
      </c>
      <c r="G241" s="244"/>
      <c r="H241" s="247">
        <v>89.03</v>
      </c>
      <c r="I241" s="248"/>
      <c r="J241" s="244"/>
      <c r="K241" s="244"/>
      <c r="L241" s="249"/>
      <c r="M241" s="250"/>
      <c r="N241" s="251"/>
      <c r="O241" s="251"/>
      <c r="P241" s="251"/>
      <c r="Q241" s="251"/>
      <c r="R241" s="251"/>
      <c r="S241" s="251"/>
      <c r="T241" s="252"/>
      <c r="U241" s="14"/>
      <c r="V241" s="14"/>
      <c r="W241" s="14"/>
      <c r="X241" s="14"/>
      <c r="Y241" s="14"/>
      <c r="Z241" s="14"/>
      <c r="AA241" s="14"/>
      <c r="AB241" s="14"/>
      <c r="AC241" s="14"/>
      <c r="AD241" s="14"/>
      <c r="AE241" s="14"/>
      <c r="AT241" s="253" t="s">
        <v>159</v>
      </c>
      <c r="AU241" s="253" t="s">
        <v>84</v>
      </c>
      <c r="AV241" s="14" t="s">
        <v>84</v>
      </c>
      <c r="AW241" s="14" t="s">
        <v>37</v>
      </c>
      <c r="AX241" s="14" t="s">
        <v>75</v>
      </c>
      <c r="AY241" s="253" t="s">
        <v>147</v>
      </c>
    </row>
    <row r="242" spans="1:51" s="15" customFormat="1" ht="12">
      <c r="A242" s="15"/>
      <c r="B242" s="254"/>
      <c r="C242" s="255"/>
      <c r="D242" s="234" t="s">
        <v>159</v>
      </c>
      <c r="E242" s="256" t="s">
        <v>19</v>
      </c>
      <c r="F242" s="257" t="s">
        <v>162</v>
      </c>
      <c r="G242" s="255"/>
      <c r="H242" s="258">
        <v>89.03</v>
      </c>
      <c r="I242" s="259"/>
      <c r="J242" s="255"/>
      <c r="K242" s="255"/>
      <c r="L242" s="260"/>
      <c r="M242" s="261"/>
      <c r="N242" s="262"/>
      <c r="O242" s="262"/>
      <c r="P242" s="262"/>
      <c r="Q242" s="262"/>
      <c r="R242" s="262"/>
      <c r="S242" s="262"/>
      <c r="T242" s="263"/>
      <c r="U242" s="15"/>
      <c r="V242" s="15"/>
      <c r="W242" s="15"/>
      <c r="X242" s="15"/>
      <c r="Y242" s="15"/>
      <c r="Z242" s="15"/>
      <c r="AA242" s="15"/>
      <c r="AB242" s="15"/>
      <c r="AC242" s="15"/>
      <c r="AD242" s="15"/>
      <c r="AE242" s="15"/>
      <c r="AT242" s="264" t="s">
        <v>159</v>
      </c>
      <c r="AU242" s="264" t="s">
        <v>84</v>
      </c>
      <c r="AV242" s="15" t="s">
        <v>155</v>
      </c>
      <c r="AW242" s="15" t="s">
        <v>37</v>
      </c>
      <c r="AX242" s="15" t="s">
        <v>82</v>
      </c>
      <c r="AY242" s="264" t="s">
        <v>147</v>
      </c>
    </row>
    <row r="243" spans="1:63" s="12" customFormat="1" ht="25.9" customHeight="1">
      <c r="A243" s="12"/>
      <c r="B243" s="198"/>
      <c r="C243" s="199"/>
      <c r="D243" s="200" t="s">
        <v>74</v>
      </c>
      <c r="E243" s="201" t="s">
        <v>375</v>
      </c>
      <c r="F243" s="201" t="s">
        <v>376</v>
      </c>
      <c r="G243" s="199"/>
      <c r="H243" s="199"/>
      <c r="I243" s="202"/>
      <c r="J243" s="203">
        <f>BK243</f>
        <v>0</v>
      </c>
      <c r="K243" s="199"/>
      <c r="L243" s="204"/>
      <c r="M243" s="205"/>
      <c r="N243" s="206"/>
      <c r="O243" s="206"/>
      <c r="P243" s="207">
        <f>SUM(P244:P261)</f>
        <v>0</v>
      </c>
      <c r="Q243" s="206"/>
      <c r="R243" s="207">
        <f>SUM(R244:R261)</f>
        <v>0</v>
      </c>
      <c r="S243" s="206"/>
      <c r="T243" s="208">
        <f>SUM(T244:T261)</f>
        <v>0</v>
      </c>
      <c r="U243" s="12"/>
      <c r="V243" s="12"/>
      <c r="W243" s="12"/>
      <c r="X243" s="12"/>
      <c r="Y243" s="12"/>
      <c r="Z243" s="12"/>
      <c r="AA243" s="12"/>
      <c r="AB243" s="12"/>
      <c r="AC243" s="12"/>
      <c r="AD243" s="12"/>
      <c r="AE243" s="12"/>
      <c r="AR243" s="209" t="s">
        <v>155</v>
      </c>
      <c r="AT243" s="210" t="s">
        <v>74</v>
      </c>
      <c r="AU243" s="210" t="s">
        <v>75</v>
      </c>
      <c r="AY243" s="209" t="s">
        <v>147</v>
      </c>
      <c r="BK243" s="211">
        <f>SUM(BK244:BK261)</f>
        <v>0</v>
      </c>
    </row>
    <row r="244" spans="1:65" s="2" customFormat="1" ht="16.5" customHeight="1">
      <c r="A244" s="40"/>
      <c r="B244" s="41"/>
      <c r="C244" s="214" t="s">
        <v>377</v>
      </c>
      <c r="D244" s="214" t="s">
        <v>150</v>
      </c>
      <c r="E244" s="215" t="s">
        <v>378</v>
      </c>
      <c r="F244" s="216" t="s">
        <v>379</v>
      </c>
      <c r="G244" s="217" t="s">
        <v>210</v>
      </c>
      <c r="H244" s="218">
        <v>6</v>
      </c>
      <c r="I244" s="219"/>
      <c r="J244" s="220">
        <f>ROUND(I244*H244,2)</f>
        <v>0</v>
      </c>
      <c r="K244" s="216" t="s">
        <v>202</v>
      </c>
      <c r="L244" s="46"/>
      <c r="M244" s="221" t="s">
        <v>19</v>
      </c>
      <c r="N244" s="222" t="s">
        <v>46</v>
      </c>
      <c r="O244" s="86"/>
      <c r="P244" s="223">
        <f>O244*H244</f>
        <v>0</v>
      </c>
      <c r="Q244" s="223">
        <v>0</v>
      </c>
      <c r="R244" s="223">
        <f>Q244*H244</f>
        <v>0</v>
      </c>
      <c r="S244" s="223">
        <v>0</v>
      </c>
      <c r="T244" s="224">
        <f>S244*H244</f>
        <v>0</v>
      </c>
      <c r="U244" s="40"/>
      <c r="V244" s="40"/>
      <c r="W244" s="40"/>
      <c r="X244" s="40"/>
      <c r="Y244" s="40"/>
      <c r="Z244" s="40"/>
      <c r="AA244" s="40"/>
      <c r="AB244" s="40"/>
      <c r="AC244" s="40"/>
      <c r="AD244" s="40"/>
      <c r="AE244" s="40"/>
      <c r="AR244" s="225" t="s">
        <v>380</v>
      </c>
      <c r="AT244" s="225" t="s">
        <v>150</v>
      </c>
      <c r="AU244" s="225" t="s">
        <v>82</v>
      </c>
      <c r="AY244" s="19" t="s">
        <v>147</v>
      </c>
      <c r="BE244" s="226">
        <f>IF(N244="základní",J244,0)</f>
        <v>0</v>
      </c>
      <c r="BF244" s="226">
        <f>IF(N244="snížená",J244,0)</f>
        <v>0</v>
      </c>
      <c r="BG244" s="226">
        <f>IF(N244="zákl. přenesená",J244,0)</f>
        <v>0</v>
      </c>
      <c r="BH244" s="226">
        <f>IF(N244="sníž. přenesená",J244,0)</f>
        <v>0</v>
      </c>
      <c r="BI244" s="226">
        <f>IF(N244="nulová",J244,0)</f>
        <v>0</v>
      </c>
      <c r="BJ244" s="19" t="s">
        <v>82</v>
      </c>
      <c r="BK244" s="226">
        <f>ROUND(I244*H244,2)</f>
        <v>0</v>
      </c>
      <c r="BL244" s="19" t="s">
        <v>380</v>
      </c>
      <c r="BM244" s="225" t="s">
        <v>381</v>
      </c>
    </row>
    <row r="245" spans="1:65" s="2" customFormat="1" ht="16.5" customHeight="1">
      <c r="A245" s="40"/>
      <c r="B245" s="41"/>
      <c r="C245" s="214" t="s">
        <v>382</v>
      </c>
      <c r="D245" s="214" t="s">
        <v>150</v>
      </c>
      <c r="E245" s="215" t="s">
        <v>383</v>
      </c>
      <c r="F245" s="216" t="s">
        <v>384</v>
      </c>
      <c r="G245" s="217" t="s">
        <v>210</v>
      </c>
      <c r="H245" s="218">
        <v>2</v>
      </c>
      <c r="I245" s="219"/>
      <c r="J245" s="220">
        <f>ROUND(I245*H245,2)</f>
        <v>0</v>
      </c>
      <c r="K245" s="216" t="s">
        <v>202</v>
      </c>
      <c r="L245" s="46"/>
      <c r="M245" s="221" t="s">
        <v>19</v>
      </c>
      <c r="N245" s="222" t="s">
        <v>46</v>
      </c>
      <c r="O245" s="86"/>
      <c r="P245" s="223">
        <f>O245*H245</f>
        <v>0</v>
      </c>
      <c r="Q245" s="223">
        <v>0</v>
      </c>
      <c r="R245" s="223">
        <f>Q245*H245</f>
        <v>0</v>
      </c>
      <c r="S245" s="223">
        <v>0</v>
      </c>
      <c r="T245" s="224">
        <f>S245*H245</f>
        <v>0</v>
      </c>
      <c r="U245" s="40"/>
      <c r="V245" s="40"/>
      <c r="W245" s="40"/>
      <c r="X245" s="40"/>
      <c r="Y245" s="40"/>
      <c r="Z245" s="40"/>
      <c r="AA245" s="40"/>
      <c r="AB245" s="40"/>
      <c r="AC245" s="40"/>
      <c r="AD245" s="40"/>
      <c r="AE245" s="40"/>
      <c r="AR245" s="225" t="s">
        <v>380</v>
      </c>
      <c r="AT245" s="225" t="s">
        <v>150</v>
      </c>
      <c r="AU245" s="225" t="s">
        <v>82</v>
      </c>
      <c r="AY245" s="19" t="s">
        <v>147</v>
      </c>
      <c r="BE245" s="226">
        <f>IF(N245="základní",J245,0)</f>
        <v>0</v>
      </c>
      <c r="BF245" s="226">
        <f>IF(N245="snížená",J245,0)</f>
        <v>0</v>
      </c>
      <c r="BG245" s="226">
        <f>IF(N245="zákl. přenesená",J245,0)</f>
        <v>0</v>
      </c>
      <c r="BH245" s="226">
        <f>IF(N245="sníž. přenesená",J245,0)</f>
        <v>0</v>
      </c>
      <c r="BI245" s="226">
        <f>IF(N245="nulová",J245,0)</f>
        <v>0</v>
      </c>
      <c r="BJ245" s="19" t="s">
        <v>82</v>
      </c>
      <c r="BK245" s="226">
        <f>ROUND(I245*H245,2)</f>
        <v>0</v>
      </c>
      <c r="BL245" s="19" t="s">
        <v>380</v>
      </c>
      <c r="BM245" s="225" t="s">
        <v>385</v>
      </c>
    </row>
    <row r="246" spans="1:65" s="2" customFormat="1" ht="16.5" customHeight="1">
      <c r="A246" s="40"/>
      <c r="B246" s="41"/>
      <c r="C246" s="214" t="s">
        <v>386</v>
      </c>
      <c r="D246" s="214" t="s">
        <v>150</v>
      </c>
      <c r="E246" s="215" t="s">
        <v>387</v>
      </c>
      <c r="F246" s="216" t="s">
        <v>388</v>
      </c>
      <c r="G246" s="217" t="s">
        <v>210</v>
      </c>
      <c r="H246" s="218">
        <v>1</v>
      </c>
      <c r="I246" s="219"/>
      <c r="J246" s="220">
        <f>ROUND(I246*H246,2)</f>
        <v>0</v>
      </c>
      <c r="K246" s="216" t="s">
        <v>202</v>
      </c>
      <c r="L246" s="46"/>
      <c r="M246" s="221" t="s">
        <v>19</v>
      </c>
      <c r="N246" s="222" t="s">
        <v>46</v>
      </c>
      <c r="O246" s="86"/>
      <c r="P246" s="223">
        <f>O246*H246</f>
        <v>0</v>
      </c>
      <c r="Q246" s="223">
        <v>0</v>
      </c>
      <c r="R246" s="223">
        <f>Q246*H246</f>
        <v>0</v>
      </c>
      <c r="S246" s="223">
        <v>0</v>
      </c>
      <c r="T246" s="224">
        <f>S246*H246</f>
        <v>0</v>
      </c>
      <c r="U246" s="40"/>
      <c r="V246" s="40"/>
      <c r="W246" s="40"/>
      <c r="X246" s="40"/>
      <c r="Y246" s="40"/>
      <c r="Z246" s="40"/>
      <c r="AA246" s="40"/>
      <c r="AB246" s="40"/>
      <c r="AC246" s="40"/>
      <c r="AD246" s="40"/>
      <c r="AE246" s="40"/>
      <c r="AR246" s="225" t="s">
        <v>380</v>
      </c>
      <c r="AT246" s="225" t="s">
        <v>150</v>
      </c>
      <c r="AU246" s="225" t="s">
        <v>82</v>
      </c>
      <c r="AY246" s="19" t="s">
        <v>147</v>
      </c>
      <c r="BE246" s="226">
        <f>IF(N246="základní",J246,0)</f>
        <v>0</v>
      </c>
      <c r="BF246" s="226">
        <f>IF(N246="snížená",J246,0)</f>
        <v>0</v>
      </c>
      <c r="BG246" s="226">
        <f>IF(N246="zákl. přenesená",J246,0)</f>
        <v>0</v>
      </c>
      <c r="BH246" s="226">
        <f>IF(N246="sníž. přenesená",J246,0)</f>
        <v>0</v>
      </c>
      <c r="BI246" s="226">
        <f>IF(N246="nulová",J246,0)</f>
        <v>0</v>
      </c>
      <c r="BJ246" s="19" t="s">
        <v>82</v>
      </c>
      <c r="BK246" s="226">
        <f>ROUND(I246*H246,2)</f>
        <v>0</v>
      </c>
      <c r="BL246" s="19" t="s">
        <v>380</v>
      </c>
      <c r="BM246" s="225" t="s">
        <v>389</v>
      </c>
    </row>
    <row r="247" spans="1:65" s="2" customFormat="1" ht="16.5" customHeight="1">
      <c r="A247" s="40"/>
      <c r="B247" s="41"/>
      <c r="C247" s="214" t="s">
        <v>390</v>
      </c>
      <c r="D247" s="214" t="s">
        <v>150</v>
      </c>
      <c r="E247" s="215" t="s">
        <v>391</v>
      </c>
      <c r="F247" s="216" t="s">
        <v>392</v>
      </c>
      <c r="G247" s="217" t="s">
        <v>210</v>
      </c>
      <c r="H247" s="218">
        <v>1</v>
      </c>
      <c r="I247" s="219"/>
      <c r="J247" s="220">
        <f>ROUND(I247*H247,2)</f>
        <v>0</v>
      </c>
      <c r="K247" s="216" t="s">
        <v>202</v>
      </c>
      <c r="L247" s="46"/>
      <c r="M247" s="221" t="s">
        <v>19</v>
      </c>
      <c r="N247" s="222" t="s">
        <v>46</v>
      </c>
      <c r="O247" s="86"/>
      <c r="P247" s="223">
        <f>O247*H247</f>
        <v>0</v>
      </c>
      <c r="Q247" s="223">
        <v>0</v>
      </c>
      <c r="R247" s="223">
        <f>Q247*H247</f>
        <v>0</v>
      </c>
      <c r="S247" s="223">
        <v>0</v>
      </c>
      <c r="T247" s="224">
        <f>S247*H247</f>
        <v>0</v>
      </c>
      <c r="U247" s="40"/>
      <c r="V247" s="40"/>
      <c r="W247" s="40"/>
      <c r="X247" s="40"/>
      <c r="Y247" s="40"/>
      <c r="Z247" s="40"/>
      <c r="AA247" s="40"/>
      <c r="AB247" s="40"/>
      <c r="AC247" s="40"/>
      <c r="AD247" s="40"/>
      <c r="AE247" s="40"/>
      <c r="AR247" s="225" t="s">
        <v>380</v>
      </c>
      <c r="AT247" s="225" t="s">
        <v>150</v>
      </c>
      <c r="AU247" s="225" t="s">
        <v>82</v>
      </c>
      <c r="AY247" s="19" t="s">
        <v>147</v>
      </c>
      <c r="BE247" s="226">
        <f>IF(N247="základní",J247,0)</f>
        <v>0</v>
      </c>
      <c r="BF247" s="226">
        <f>IF(N247="snížená",J247,0)</f>
        <v>0</v>
      </c>
      <c r="BG247" s="226">
        <f>IF(N247="zákl. přenesená",J247,0)</f>
        <v>0</v>
      </c>
      <c r="BH247" s="226">
        <f>IF(N247="sníž. přenesená",J247,0)</f>
        <v>0</v>
      </c>
      <c r="BI247" s="226">
        <f>IF(N247="nulová",J247,0)</f>
        <v>0</v>
      </c>
      <c r="BJ247" s="19" t="s">
        <v>82</v>
      </c>
      <c r="BK247" s="226">
        <f>ROUND(I247*H247,2)</f>
        <v>0</v>
      </c>
      <c r="BL247" s="19" t="s">
        <v>380</v>
      </c>
      <c r="BM247" s="225" t="s">
        <v>393</v>
      </c>
    </row>
    <row r="248" spans="1:65" s="2" customFormat="1" ht="16.5" customHeight="1">
      <c r="A248" s="40"/>
      <c r="B248" s="41"/>
      <c r="C248" s="214" t="s">
        <v>394</v>
      </c>
      <c r="D248" s="214" t="s">
        <v>150</v>
      </c>
      <c r="E248" s="215" t="s">
        <v>395</v>
      </c>
      <c r="F248" s="216" t="s">
        <v>396</v>
      </c>
      <c r="G248" s="217" t="s">
        <v>210</v>
      </c>
      <c r="H248" s="218">
        <v>1</v>
      </c>
      <c r="I248" s="219"/>
      <c r="J248" s="220">
        <f>ROUND(I248*H248,2)</f>
        <v>0</v>
      </c>
      <c r="K248" s="216" t="s">
        <v>202</v>
      </c>
      <c r="L248" s="46"/>
      <c r="M248" s="221" t="s">
        <v>19</v>
      </c>
      <c r="N248" s="222" t="s">
        <v>46</v>
      </c>
      <c r="O248" s="86"/>
      <c r="P248" s="223">
        <f>O248*H248</f>
        <v>0</v>
      </c>
      <c r="Q248" s="223">
        <v>0</v>
      </c>
      <c r="R248" s="223">
        <f>Q248*H248</f>
        <v>0</v>
      </c>
      <c r="S248" s="223">
        <v>0</v>
      </c>
      <c r="T248" s="224">
        <f>S248*H248</f>
        <v>0</v>
      </c>
      <c r="U248" s="40"/>
      <c r="V248" s="40"/>
      <c r="W248" s="40"/>
      <c r="X248" s="40"/>
      <c r="Y248" s="40"/>
      <c r="Z248" s="40"/>
      <c r="AA248" s="40"/>
      <c r="AB248" s="40"/>
      <c r="AC248" s="40"/>
      <c r="AD248" s="40"/>
      <c r="AE248" s="40"/>
      <c r="AR248" s="225" t="s">
        <v>380</v>
      </c>
      <c r="AT248" s="225" t="s">
        <v>150</v>
      </c>
      <c r="AU248" s="225" t="s">
        <v>82</v>
      </c>
      <c r="AY248" s="19" t="s">
        <v>147</v>
      </c>
      <c r="BE248" s="226">
        <f>IF(N248="základní",J248,0)</f>
        <v>0</v>
      </c>
      <c r="BF248" s="226">
        <f>IF(N248="snížená",J248,0)</f>
        <v>0</v>
      </c>
      <c r="BG248" s="226">
        <f>IF(N248="zákl. přenesená",J248,0)</f>
        <v>0</v>
      </c>
      <c r="BH248" s="226">
        <f>IF(N248="sníž. přenesená",J248,0)</f>
        <v>0</v>
      </c>
      <c r="BI248" s="226">
        <f>IF(N248="nulová",J248,0)</f>
        <v>0</v>
      </c>
      <c r="BJ248" s="19" t="s">
        <v>82</v>
      </c>
      <c r="BK248" s="226">
        <f>ROUND(I248*H248,2)</f>
        <v>0</v>
      </c>
      <c r="BL248" s="19" t="s">
        <v>380</v>
      </c>
      <c r="BM248" s="225" t="s">
        <v>397</v>
      </c>
    </row>
    <row r="249" spans="1:65" s="2" customFormat="1" ht="16.5" customHeight="1">
      <c r="A249" s="40"/>
      <c r="B249" s="41"/>
      <c r="C249" s="214" t="s">
        <v>398</v>
      </c>
      <c r="D249" s="214" t="s">
        <v>150</v>
      </c>
      <c r="E249" s="215" t="s">
        <v>399</v>
      </c>
      <c r="F249" s="216" t="s">
        <v>400</v>
      </c>
      <c r="G249" s="217" t="s">
        <v>210</v>
      </c>
      <c r="H249" s="218">
        <v>1</v>
      </c>
      <c r="I249" s="219"/>
      <c r="J249" s="220">
        <f>ROUND(I249*H249,2)</f>
        <v>0</v>
      </c>
      <c r="K249" s="216" t="s">
        <v>202</v>
      </c>
      <c r="L249" s="46"/>
      <c r="M249" s="221" t="s">
        <v>19</v>
      </c>
      <c r="N249" s="222" t="s">
        <v>46</v>
      </c>
      <c r="O249" s="86"/>
      <c r="P249" s="223">
        <f>O249*H249</f>
        <v>0</v>
      </c>
      <c r="Q249" s="223">
        <v>0</v>
      </c>
      <c r="R249" s="223">
        <f>Q249*H249</f>
        <v>0</v>
      </c>
      <c r="S249" s="223">
        <v>0</v>
      </c>
      <c r="T249" s="224">
        <f>S249*H249</f>
        <v>0</v>
      </c>
      <c r="U249" s="40"/>
      <c r="V249" s="40"/>
      <c r="W249" s="40"/>
      <c r="X249" s="40"/>
      <c r="Y249" s="40"/>
      <c r="Z249" s="40"/>
      <c r="AA249" s="40"/>
      <c r="AB249" s="40"/>
      <c r="AC249" s="40"/>
      <c r="AD249" s="40"/>
      <c r="AE249" s="40"/>
      <c r="AR249" s="225" t="s">
        <v>380</v>
      </c>
      <c r="AT249" s="225" t="s">
        <v>150</v>
      </c>
      <c r="AU249" s="225" t="s">
        <v>82</v>
      </c>
      <c r="AY249" s="19" t="s">
        <v>147</v>
      </c>
      <c r="BE249" s="226">
        <f>IF(N249="základní",J249,0)</f>
        <v>0</v>
      </c>
      <c r="BF249" s="226">
        <f>IF(N249="snížená",J249,0)</f>
        <v>0</v>
      </c>
      <c r="BG249" s="226">
        <f>IF(N249="zákl. přenesená",J249,0)</f>
        <v>0</v>
      </c>
      <c r="BH249" s="226">
        <f>IF(N249="sníž. přenesená",J249,0)</f>
        <v>0</v>
      </c>
      <c r="BI249" s="226">
        <f>IF(N249="nulová",J249,0)</f>
        <v>0</v>
      </c>
      <c r="BJ249" s="19" t="s">
        <v>82</v>
      </c>
      <c r="BK249" s="226">
        <f>ROUND(I249*H249,2)</f>
        <v>0</v>
      </c>
      <c r="BL249" s="19" t="s">
        <v>380</v>
      </c>
      <c r="BM249" s="225" t="s">
        <v>401</v>
      </c>
    </row>
    <row r="250" spans="1:65" s="2" customFormat="1" ht="16.5" customHeight="1">
      <c r="A250" s="40"/>
      <c r="B250" s="41"/>
      <c r="C250" s="214" t="s">
        <v>402</v>
      </c>
      <c r="D250" s="214" t="s">
        <v>150</v>
      </c>
      <c r="E250" s="215" t="s">
        <v>403</v>
      </c>
      <c r="F250" s="216" t="s">
        <v>404</v>
      </c>
      <c r="G250" s="217" t="s">
        <v>210</v>
      </c>
      <c r="H250" s="218">
        <v>6</v>
      </c>
      <c r="I250" s="219"/>
      <c r="J250" s="220">
        <f>ROUND(I250*H250,2)</f>
        <v>0</v>
      </c>
      <c r="K250" s="216" t="s">
        <v>202</v>
      </c>
      <c r="L250" s="46"/>
      <c r="M250" s="221" t="s">
        <v>19</v>
      </c>
      <c r="N250" s="222" t="s">
        <v>46</v>
      </c>
      <c r="O250" s="86"/>
      <c r="P250" s="223">
        <f>O250*H250</f>
        <v>0</v>
      </c>
      <c r="Q250" s="223">
        <v>0</v>
      </c>
      <c r="R250" s="223">
        <f>Q250*H250</f>
        <v>0</v>
      </c>
      <c r="S250" s="223">
        <v>0</v>
      </c>
      <c r="T250" s="224">
        <f>S250*H250</f>
        <v>0</v>
      </c>
      <c r="U250" s="40"/>
      <c r="V250" s="40"/>
      <c r="W250" s="40"/>
      <c r="X250" s="40"/>
      <c r="Y250" s="40"/>
      <c r="Z250" s="40"/>
      <c r="AA250" s="40"/>
      <c r="AB250" s="40"/>
      <c r="AC250" s="40"/>
      <c r="AD250" s="40"/>
      <c r="AE250" s="40"/>
      <c r="AR250" s="225" t="s">
        <v>380</v>
      </c>
      <c r="AT250" s="225" t="s">
        <v>150</v>
      </c>
      <c r="AU250" s="225" t="s">
        <v>82</v>
      </c>
      <c r="AY250" s="19" t="s">
        <v>147</v>
      </c>
      <c r="BE250" s="226">
        <f>IF(N250="základní",J250,0)</f>
        <v>0</v>
      </c>
      <c r="BF250" s="226">
        <f>IF(N250="snížená",J250,0)</f>
        <v>0</v>
      </c>
      <c r="BG250" s="226">
        <f>IF(N250="zákl. přenesená",J250,0)</f>
        <v>0</v>
      </c>
      <c r="BH250" s="226">
        <f>IF(N250="sníž. přenesená",J250,0)</f>
        <v>0</v>
      </c>
      <c r="BI250" s="226">
        <f>IF(N250="nulová",J250,0)</f>
        <v>0</v>
      </c>
      <c r="BJ250" s="19" t="s">
        <v>82</v>
      </c>
      <c r="BK250" s="226">
        <f>ROUND(I250*H250,2)</f>
        <v>0</v>
      </c>
      <c r="BL250" s="19" t="s">
        <v>380</v>
      </c>
      <c r="BM250" s="225" t="s">
        <v>405</v>
      </c>
    </row>
    <row r="251" spans="1:65" s="2" customFormat="1" ht="16.5" customHeight="1">
      <c r="A251" s="40"/>
      <c r="B251" s="41"/>
      <c r="C251" s="214" t="s">
        <v>406</v>
      </c>
      <c r="D251" s="214" t="s">
        <v>150</v>
      </c>
      <c r="E251" s="215" t="s">
        <v>407</v>
      </c>
      <c r="F251" s="216" t="s">
        <v>408</v>
      </c>
      <c r="G251" s="217" t="s">
        <v>210</v>
      </c>
      <c r="H251" s="218">
        <v>4</v>
      </c>
      <c r="I251" s="219"/>
      <c r="J251" s="220">
        <f>ROUND(I251*H251,2)</f>
        <v>0</v>
      </c>
      <c r="K251" s="216" t="s">
        <v>202</v>
      </c>
      <c r="L251" s="46"/>
      <c r="M251" s="221" t="s">
        <v>19</v>
      </c>
      <c r="N251" s="222" t="s">
        <v>46</v>
      </c>
      <c r="O251" s="86"/>
      <c r="P251" s="223">
        <f>O251*H251</f>
        <v>0</v>
      </c>
      <c r="Q251" s="223">
        <v>0</v>
      </c>
      <c r="R251" s="223">
        <f>Q251*H251</f>
        <v>0</v>
      </c>
      <c r="S251" s="223">
        <v>0</v>
      </c>
      <c r="T251" s="224">
        <f>S251*H251</f>
        <v>0</v>
      </c>
      <c r="U251" s="40"/>
      <c r="V251" s="40"/>
      <c r="W251" s="40"/>
      <c r="X251" s="40"/>
      <c r="Y251" s="40"/>
      <c r="Z251" s="40"/>
      <c r="AA251" s="40"/>
      <c r="AB251" s="40"/>
      <c r="AC251" s="40"/>
      <c r="AD251" s="40"/>
      <c r="AE251" s="40"/>
      <c r="AR251" s="225" t="s">
        <v>380</v>
      </c>
      <c r="AT251" s="225" t="s">
        <v>150</v>
      </c>
      <c r="AU251" s="225" t="s">
        <v>82</v>
      </c>
      <c r="AY251" s="19" t="s">
        <v>147</v>
      </c>
      <c r="BE251" s="226">
        <f>IF(N251="základní",J251,0)</f>
        <v>0</v>
      </c>
      <c r="BF251" s="226">
        <f>IF(N251="snížená",J251,0)</f>
        <v>0</v>
      </c>
      <c r="BG251" s="226">
        <f>IF(N251="zákl. přenesená",J251,0)</f>
        <v>0</v>
      </c>
      <c r="BH251" s="226">
        <f>IF(N251="sníž. přenesená",J251,0)</f>
        <v>0</v>
      </c>
      <c r="BI251" s="226">
        <f>IF(N251="nulová",J251,0)</f>
        <v>0</v>
      </c>
      <c r="BJ251" s="19" t="s">
        <v>82</v>
      </c>
      <c r="BK251" s="226">
        <f>ROUND(I251*H251,2)</f>
        <v>0</v>
      </c>
      <c r="BL251" s="19" t="s">
        <v>380</v>
      </c>
      <c r="BM251" s="225" t="s">
        <v>409</v>
      </c>
    </row>
    <row r="252" spans="1:65" s="2" customFormat="1" ht="16.5" customHeight="1">
      <c r="A252" s="40"/>
      <c r="B252" s="41"/>
      <c r="C252" s="214" t="s">
        <v>410</v>
      </c>
      <c r="D252" s="214" t="s">
        <v>150</v>
      </c>
      <c r="E252" s="215" t="s">
        <v>411</v>
      </c>
      <c r="F252" s="216" t="s">
        <v>412</v>
      </c>
      <c r="G252" s="217" t="s">
        <v>210</v>
      </c>
      <c r="H252" s="218">
        <v>5</v>
      </c>
      <c r="I252" s="219"/>
      <c r="J252" s="220">
        <f>ROUND(I252*H252,2)</f>
        <v>0</v>
      </c>
      <c r="K252" s="216" t="s">
        <v>202</v>
      </c>
      <c r="L252" s="46"/>
      <c r="M252" s="221" t="s">
        <v>19</v>
      </c>
      <c r="N252" s="222" t="s">
        <v>46</v>
      </c>
      <c r="O252" s="86"/>
      <c r="P252" s="223">
        <f>O252*H252</f>
        <v>0</v>
      </c>
      <c r="Q252" s="223">
        <v>0</v>
      </c>
      <c r="R252" s="223">
        <f>Q252*H252</f>
        <v>0</v>
      </c>
      <c r="S252" s="223">
        <v>0</v>
      </c>
      <c r="T252" s="224">
        <f>S252*H252</f>
        <v>0</v>
      </c>
      <c r="U252" s="40"/>
      <c r="V252" s="40"/>
      <c r="W252" s="40"/>
      <c r="X252" s="40"/>
      <c r="Y252" s="40"/>
      <c r="Z252" s="40"/>
      <c r="AA252" s="40"/>
      <c r="AB252" s="40"/>
      <c r="AC252" s="40"/>
      <c r="AD252" s="40"/>
      <c r="AE252" s="40"/>
      <c r="AR252" s="225" t="s">
        <v>380</v>
      </c>
      <c r="AT252" s="225" t="s">
        <v>150</v>
      </c>
      <c r="AU252" s="225" t="s">
        <v>82</v>
      </c>
      <c r="AY252" s="19" t="s">
        <v>147</v>
      </c>
      <c r="BE252" s="226">
        <f>IF(N252="základní",J252,0)</f>
        <v>0</v>
      </c>
      <c r="BF252" s="226">
        <f>IF(N252="snížená",J252,0)</f>
        <v>0</v>
      </c>
      <c r="BG252" s="226">
        <f>IF(N252="zákl. přenesená",J252,0)</f>
        <v>0</v>
      </c>
      <c r="BH252" s="226">
        <f>IF(N252="sníž. přenesená",J252,0)</f>
        <v>0</v>
      </c>
      <c r="BI252" s="226">
        <f>IF(N252="nulová",J252,0)</f>
        <v>0</v>
      </c>
      <c r="BJ252" s="19" t="s">
        <v>82</v>
      </c>
      <c r="BK252" s="226">
        <f>ROUND(I252*H252,2)</f>
        <v>0</v>
      </c>
      <c r="BL252" s="19" t="s">
        <v>380</v>
      </c>
      <c r="BM252" s="225" t="s">
        <v>413</v>
      </c>
    </row>
    <row r="253" spans="1:65" s="2" customFormat="1" ht="16.5" customHeight="1">
      <c r="A253" s="40"/>
      <c r="B253" s="41"/>
      <c r="C253" s="214" t="s">
        <v>414</v>
      </c>
      <c r="D253" s="214" t="s">
        <v>150</v>
      </c>
      <c r="E253" s="215" t="s">
        <v>415</v>
      </c>
      <c r="F253" s="216" t="s">
        <v>416</v>
      </c>
      <c r="G253" s="217" t="s">
        <v>210</v>
      </c>
      <c r="H253" s="218">
        <v>15</v>
      </c>
      <c r="I253" s="219"/>
      <c r="J253" s="220">
        <f>ROUND(I253*H253,2)</f>
        <v>0</v>
      </c>
      <c r="K253" s="216" t="s">
        <v>202</v>
      </c>
      <c r="L253" s="46"/>
      <c r="M253" s="221" t="s">
        <v>19</v>
      </c>
      <c r="N253" s="222" t="s">
        <v>46</v>
      </c>
      <c r="O253" s="86"/>
      <c r="P253" s="223">
        <f>O253*H253</f>
        <v>0</v>
      </c>
      <c r="Q253" s="223">
        <v>0</v>
      </c>
      <c r="R253" s="223">
        <f>Q253*H253</f>
        <v>0</v>
      </c>
      <c r="S253" s="223">
        <v>0</v>
      </c>
      <c r="T253" s="224">
        <f>S253*H253</f>
        <v>0</v>
      </c>
      <c r="U253" s="40"/>
      <c r="V253" s="40"/>
      <c r="W253" s="40"/>
      <c r="X253" s="40"/>
      <c r="Y253" s="40"/>
      <c r="Z253" s="40"/>
      <c r="AA253" s="40"/>
      <c r="AB253" s="40"/>
      <c r="AC253" s="40"/>
      <c r="AD253" s="40"/>
      <c r="AE253" s="40"/>
      <c r="AR253" s="225" t="s">
        <v>380</v>
      </c>
      <c r="AT253" s="225" t="s">
        <v>150</v>
      </c>
      <c r="AU253" s="225" t="s">
        <v>82</v>
      </c>
      <c r="AY253" s="19" t="s">
        <v>147</v>
      </c>
      <c r="BE253" s="226">
        <f>IF(N253="základní",J253,0)</f>
        <v>0</v>
      </c>
      <c r="BF253" s="226">
        <f>IF(N253="snížená",J253,0)</f>
        <v>0</v>
      </c>
      <c r="BG253" s="226">
        <f>IF(N253="zákl. přenesená",J253,0)</f>
        <v>0</v>
      </c>
      <c r="BH253" s="226">
        <f>IF(N253="sníž. přenesená",J253,0)</f>
        <v>0</v>
      </c>
      <c r="BI253" s="226">
        <f>IF(N253="nulová",J253,0)</f>
        <v>0</v>
      </c>
      <c r="BJ253" s="19" t="s">
        <v>82</v>
      </c>
      <c r="BK253" s="226">
        <f>ROUND(I253*H253,2)</f>
        <v>0</v>
      </c>
      <c r="BL253" s="19" t="s">
        <v>380</v>
      </c>
      <c r="BM253" s="225" t="s">
        <v>417</v>
      </c>
    </row>
    <row r="254" spans="1:65" s="2" customFormat="1" ht="16.5" customHeight="1">
      <c r="A254" s="40"/>
      <c r="B254" s="41"/>
      <c r="C254" s="214" t="s">
        <v>418</v>
      </c>
      <c r="D254" s="214" t="s">
        <v>150</v>
      </c>
      <c r="E254" s="215" t="s">
        <v>419</v>
      </c>
      <c r="F254" s="216" t="s">
        <v>420</v>
      </c>
      <c r="G254" s="217" t="s">
        <v>210</v>
      </c>
      <c r="H254" s="218">
        <v>1</v>
      </c>
      <c r="I254" s="219"/>
      <c r="J254" s="220">
        <f>ROUND(I254*H254,2)</f>
        <v>0</v>
      </c>
      <c r="K254" s="216" t="s">
        <v>202</v>
      </c>
      <c r="L254" s="46"/>
      <c r="M254" s="221" t="s">
        <v>19</v>
      </c>
      <c r="N254" s="222" t="s">
        <v>46</v>
      </c>
      <c r="O254" s="86"/>
      <c r="P254" s="223">
        <f>O254*H254</f>
        <v>0</v>
      </c>
      <c r="Q254" s="223">
        <v>0</v>
      </c>
      <c r="R254" s="223">
        <f>Q254*H254</f>
        <v>0</v>
      </c>
      <c r="S254" s="223">
        <v>0</v>
      </c>
      <c r="T254" s="224">
        <f>S254*H254</f>
        <v>0</v>
      </c>
      <c r="U254" s="40"/>
      <c r="V254" s="40"/>
      <c r="W254" s="40"/>
      <c r="X254" s="40"/>
      <c r="Y254" s="40"/>
      <c r="Z254" s="40"/>
      <c r="AA254" s="40"/>
      <c r="AB254" s="40"/>
      <c r="AC254" s="40"/>
      <c r="AD254" s="40"/>
      <c r="AE254" s="40"/>
      <c r="AR254" s="225" t="s">
        <v>380</v>
      </c>
      <c r="AT254" s="225" t="s">
        <v>150</v>
      </c>
      <c r="AU254" s="225" t="s">
        <v>82</v>
      </c>
      <c r="AY254" s="19" t="s">
        <v>147</v>
      </c>
      <c r="BE254" s="226">
        <f>IF(N254="základní",J254,0)</f>
        <v>0</v>
      </c>
      <c r="BF254" s="226">
        <f>IF(N254="snížená",J254,0)</f>
        <v>0</v>
      </c>
      <c r="BG254" s="226">
        <f>IF(N254="zákl. přenesená",J254,0)</f>
        <v>0</v>
      </c>
      <c r="BH254" s="226">
        <f>IF(N254="sníž. přenesená",J254,0)</f>
        <v>0</v>
      </c>
      <c r="BI254" s="226">
        <f>IF(N254="nulová",J254,0)</f>
        <v>0</v>
      </c>
      <c r="BJ254" s="19" t="s">
        <v>82</v>
      </c>
      <c r="BK254" s="226">
        <f>ROUND(I254*H254,2)</f>
        <v>0</v>
      </c>
      <c r="BL254" s="19" t="s">
        <v>380</v>
      </c>
      <c r="BM254" s="225" t="s">
        <v>421</v>
      </c>
    </row>
    <row r="255" spans="1:65" s="2" customFormat="1" ht="16.5" customHeight="1">
      <c r="A255" s="40"/>
      <c r="B255" s="41"/>
      <c r="C255" s="214" t="s">
        <v>422</v>
      </c>
      <c r="D255" s="214" t="s">
        <v>150</v>
      </c>
      <c r="E255" s="215" t="s">
        <v>423</v>
      </c>
      <c r="F255" s="216" t="s">
        <v>424</v>
      </c>
      <c r="G255" s="217" t="s">
        <v>210</v>
      </c>
      <c r="H255" s="218">
        <v>2</v>
      </c>
      <c r="I255" s="219"/>
      <c r="J255" s="220">
        <f>ROUND(I255*H255,2)</f>
        <v>0</v>
      </c>
      <c r="K255" s="216" t="s">
        <v>202</v>
      </c>
      <c r="L255" s="46"/>
      <c r="M255" s="221" t="s">
        <v>19</v>
      </c>
      <c r="N255" s="222" t="s">
        <v>46</v>
      </c>
      <c r="O255" s="86"/>
      <c r="P255" s="223">
        <f>O255*H255</f>
        <v>0</v>
      </c>
      <c r="Q255" s="223">
        <v>0</v>
      </c>
      <c r="R255" s="223">
        <f>Q255*H255</f>
        <v>0</v>
      </c>
      <c r="S255" s="223">
        <v>0</v>
      </c>
      <c r="T255" s="224">
        <f>S255*H255</f>
        <v>0</v>
      </c>
      <c r="U255" s="40"/>
      <c r="V255" s="40"/>
      <c r="W255" s="40"/>
      <c r="X255" s="40"/>
      <c r="Y255" s="40"/>
      <c r="Z255" s="40"/>
      <c r="AA255" s="40"/>
      <c r="AB255" s="40"/>
      <c r="AC255" s="40"/>
      <c r="AD255" s="40"/>
      <c r="AE255" s="40"/>
      <c r="AR255" s="225" t="s">
        <v>380</v>
      </c>
      <c r="AT255" s="225" t="s">
        <v>150</v>
      </c>
      <c r="AU255" s="225" t="s">
        <v>82</v>
      </c>
      <c r="AY255" s="19" t="s">
        <v>147</v>
      </c>
      <c r="BE255" s="226">
        <f>IF(N255="základní",J255,0)</f>
        <v>0</v>
      </c>
      <c r="BF255" s="226">
        <f>IF(N255="snížená",J255,0)</f>
        <v>0</v>
      </c>
      <c r="BG255" s="226">
        <f>IF(N255="zákl. přenesená",J255,0)</f>
        <v>0</v>
      </c>
      <c r="BH255" s="226">
        <f>IF(N255="sníž. přenesená",J255,0)</f>
        <v>0</v>
      </c>
      <c r="BI255" s="226">
        <f>IF(N255="nulová",J255,0)</f>
        <v>0</v>
      </c>
      <c r="BJ255" s="19" t="s">
        <v>82</v>
      </c>
      <c r="BK255" s="226">
        <f>ROUND(I255*H255,2)</f>
        <v>0</v>
      </c>
      <c r="BL255" s="19" t="s">
        <v>380</v>
      </c>
      <c r="BM255" s="225" t="s">
        <v>425</v>
      </c>
    </row>
    <row r="256" spans="1:65" s="2" customFormat="1" ht="16.5" customHeight="1">
      <c r="A256" s="40"/>
      <c r="B256" s="41"/>
      <c r="C256" s="214" t="s">
        <v>426</v>
      </c>
      <c r="D256" s="214" t="s">
        <v>150</v>
      </c>
      <c r="E256" s="215" t="s">
        <v>427</v>
      </c>
      <c r="F256" s="216" t="s">
        <v>428</v>
      </c>
      <c r="G256" s="217" t="s">
        <v>210</v>
      </c>
      <c r="H256" s="218">
        <v>2</v>
      </c>
      <c r="I256" s="219"/>
      <c r="J256" s="220">
        <f>ROUND(I256*H256,2)</f>
        <v>0</v>
      </c>
      <c r="K256" s="216" t="s">
        <v>202</v>
      </c>
      <c r="L256" s="46"/>
      <c r="M256" s="221" t="s">
        <v>19</v>
      </c>
      <c r="N256" s="222" t="s">
        <v>46</v>
      </c>
      <c r="O256" s="86"/>
      <c r="P256" s="223">
        <f>O256*H256</f>
        <v>0</v>
      </c>
      <c r="Q256" s="223">
        <v>0</v>
      </c>
      <c r="R256" s="223">
        <f>Q256*H256</f>
        <v>0</v>
      </c>
      <c r="S256" s="223">
        <v>0</v>
      </c>
      <c r="T256" s="224">
        <f>S256*H256</f>
        <v>0</v>
      </c>
      <c r="U256" s="40"/>
      <c r="V256" s="40"/>
      <c r="W256" s="40"/>
      <c r="X256" s="40"/>
      <c r="Y256" s="40"/>
      <c r="Z256" s="40"/>
      <c r="AA256" s="40"/>
      <c r="AB256" s="40"/>
      <c r="AC256" s="40"/>
      <c r="AD256" s="40"/>
      <c r="AE256" s="40"/>
      <c r="AR256" s="225" t="s">
        <v>380</v>
      </c>
      <c r="AT256" s="225" t="s">
        <v>150</v>
      </c>
      <c r="AU256" s="225" t="s">
        <v>82</v>
      </c>
      <c r="AY256" s="19" t="s">
        <v>147</v>
      </c>
      <c r="BE256" s="226">
        <f>IF(N256="základní",J256,0)</f>
        <v>0</v>
      </c>
      <c r="BF256" s="226">
        <f>IF(N256="snížená",J256,0)</f>
        <v>0</v>
      </c>
      <c r="BG256" s="226">
        <f>IF(N256="zákl. přenesená",J256,0)</f>
        <v>0</v>
      </c>
      <c r="BH256" s="226">
        <f>IF(N256="sníž. přenesená",J256,0)</f>
        <v>0</v>
      </c>
      <c r="BI256" s="226">
        <f>IF(N256="nulová",J256,0)</f>
        <v>0</v>
      </c>
      <c r="BJ256" s="19" t="s">
        <v>82</v>
      </c>
      <c r="BK256" s="226">
        <f>ROUND(I256*H256,2)</f>
        <v>0</v>
      </c>
      <c r="BL256" s="19" t="s">
        <v>380</v>
      </c>
      <c r="BM256" s="225" t="s">
        <v>429</v>
      </c>
    </row>
    <row r="257" spans="1:65" s="2" customFormat="1" ht="16.5" customHeight="1">
      <c r="A257" s="40"/>
      <c r="B257" s="41"/>
      <c r="C257" s="214" t="s">
        <v>430</v>
      </c>
      <c r="D257" s="214" t="s">
        <v>150</v>
      </c>
      <c r="E257" s="215" t="s">
        <v>431</v>
      </c>
      <c r="F257" s="216" t="s">
        <v>432</v>
      </c>
      <c r="G257" s="217" t="s">
        <v>210</v>
      </c>
      <c r="H257" s="218">
        <v>5</v>
      </c>
      <c r="I257" s="219"/>
      <c r="J257" s="220">
        <f>ROUND(I257*H257,2)</f>
        <v>0</v>
      </c>
      <c r="K257" s="216" t="s">
        <v>202</v>
      </c>
      <c r="L257" s="46"/>
      <c r="M257" s="221" t="s">
        <v>19</v>
      </c>
      <c r="N257" s="222" t="s">
        <v>46</v>
      </c>
      <c r="O257" s="86"/>
      <c r="P257" s="223">
        <f>O257*H257</f>
        <v>0</v>
      </c>
      <c r="Q257" s="223">
        <v>0</v>
      </c>
      <c r="R257" s="223">
        <f>Q257*H257</f>
        <v>0</v>
      </c>
      <c r="S257" s="223">
        <v>0</v>
      </c>
      <c r="T257" s="224">
        <f>S257*H257</f>
        <v>0</v>
      </c>
      <c r="U257" s="40"/>
      <c r="V257" s="40"/>
      <c r="W257" s="40"/>
      <c r="X257" s="40"/>
      <c r="Y257" s="40"/>
      <c r="Z257" s="40"/>
      <c r="AA257" s="40"/>
      <c r="AB257" s="40"/>
      <c r="AC257" s="40"/>
      <c r="AD257" s="40"/>
      <c r="AE257" s="40"/>
      <c r="AR257" s="225" t="s">
        <v>380</v>
      </c>
      <c r="AT257" s="225" t="s">
        <v>150</v>
      </c>
      <c r="AU257" s="225" t="s">
        <v>82</v>
      </c>
      <c r="AY257" s="19" t="s">
        <v>147</v>
      </c>
      <c r="BE257" s="226">
        <f>IF(N257="základní",J257,0)</f>
        <v>0</v>
      </c>
      <c r="BF257" s="226">
        <f>IF(N257="snížená",J257,0)</f>
        <v>0</v>
      </c>
      <c r="BG257" s="226">
        <f>IF(N257="zákl. přenesená",J257,0)</f>
        <v>0</v>
      </c>
      <c r="BH257" s="226">
        <f>IF(N257="sníž. přenesená",J257,0)</f>
        <v>0</v>
      </c>
      <c r="BI257" s="226">
        <f>IF(N257="nulová",J257,0)</f>
        <v>0</v>
      </c>
      <c r="BJ257" s="19" t="s">
        <v>82</v>
      </c>
      <c r="BK257" s="226">
        <f>ROUND(I257*H257,2)</f>
        <v>0</v>
      </c>
      <c r="BL257" s="19" t="s">
        <v>380</v>
      </c>
      <c r="BM257" s="225" t="s">
        <v>433</v>
      </c>
    </row>
    <row r="258" spans="1:65" s="2" customFormat="1" ht="16.5" customHeight="1">
      <c r="A258" s="40"/>
      <c r="B258" s="41"/>
      <c r="C258" s="214" t="s">
        <v>434</v>
      </c>
      <c r="D258" s="214" t="s">
        <v>150</v>
      </c>
      <c r="E258" s="215" t="s">
        <v>435</v>
      </c>
      <c r="F258" s="216" t="s">
        <v>436</v>
      </c>
      <c r="G258" s="217" t="s">
        <v>210</v>
      </c>
      <c r="H258" s="218">
        <v>1</v>
      </c>
      <c r="I258" s="219"/>
      <c r="J258" s="220">
        <f>ROUND(I258*H258,2)</f>
        <v>0</v>
      </c>
      <c r="K258" s="216" t="s">
        <v>202</v>
      </c>
      <c r="L258" s="46"/>
      <c r="M258" s="221" t="s">
        <v>19</v>
      </c>
      <c r="N258" s="222" t="s">
        <v>46</v>
      </c>
      <c r="O258" s="86"/>
      <c r="P258" s="223">
        <f>O258*H258</f>
        <v>0</v>
      </c>
      <c r="Q258" s="223">
        <v>0</v>
      </c>
      <c r="R258" s="223">
        <f>Q258*H258</f>
        <v>0</v>
      </c>
      <c r="S258" s="223">
        <v>0</v>
      </c>
      <c r="T258" s="224">
        <f>S258*H258</f>
        <v>0</v>
      </c>
      <c r="U258" s="40"/>
      <c r="V258" s="40"/>
      <c r="W258" s="40"/>
      <c r="X258" s="40"/>
      <c r="Y258" s="40"/>
      <c r="Z258" s="40"/>
      <c r="AA258" s="40"/>
      <c r="AB258" s="40"/>
      <c r="AC258" s="40"/>
      <c r="AD258" s="40"/>
      <c r="AE258" s="40"/>
      <c r="AR258" s="225" t="s">
        <v>380</v>
      </c>
      <c r="AT258" s="225" t="s">
        <v>150</v>
      </c>
      <c r="AU258" s="225" t="s">
        <v>82</v>
      </c>
      <c r="AY258" s="19" t="s">
        <v>147</v>
      </c>
      <c r="BE258" s="226">
        <f>IF(N258="základní",J258,0)</f>
        <v>0</v>
      </c>
      <c r="BF258" s="226">
        <f>IF(N258="snížená",J258,0)</f>
        <v>0</v>
      </c>
      <c r="BG258" s="226">
        <f>IF(N258="zákl. přenesená",J258,0)</f>
        <v>0</v>
      </c>
      <c r="BH258" s="226">
        <f>IF(N258="sníž. přenesená",J258,0)</f>
        <v>0</v>
      </c>
      <c r="BI258" s="226">
        <f>IF(N258="nulová",J258,0)</f>
        <v>0</v>
      </c>
      <c r="BJ258" s="19" t="s">
        <v>82</v>
      </c>
      <c r="BK258" s="226">
        <f>ROUND(I258*H258,2)</f>
        <v>0</v>
      </c>
      <c r="BL258" s="19" t="s">
        <v>380</v>
      </c>
      <c r="BM258" s="225" t="s">
        <v>437</v>
      </c>
    </row>
    <row r="259" spans="1:47" s="2" customFormat="1" ht="12">
      <c r="A259" s="40"/>
      <c r="B259" s="41"/>
      <c r="C259" s="42"/>
      <c r="D259" s="234" t="s">
        <v>213</v>
      </c>
      <c r="E259" s="42"/>
      <c r="F259" s="265" t="s">
        <v>438</v>
      </c>
      <c r="G259" s="42"/>
      <c r="H259" s="42"/>
      <c r="I259" s="229"/>
      <c r="J259" s="42"/>
      <c r="K259" s="42"/>
      <c r="L259" s="46"/>
      <c r="M259" s="230"/>
      <c r="N259" s="231"/>
      <c r="O259" s="86"/>
      <c r="P259" s="86"/>
      <c r="Q259" s="86"/>
      <c r="R259" s="86"/>
      <c r="S259" s="86"/>
      <c r="T259" s="87"/>
      <c r="U259" s="40"/>
      <c r="V259" s="40"/>
      <c r="W259" s="40"/>
      <c r="X259" s="40"/>
      <c r="Y259" s="40"/>
      <c r="Z259" s="40"/>
      <c r="AA259" s="40"/>
      <c r="AB259" s="40"/>
      <c r="AC259" s="40"/>
      <c r="AD259" s="40"/>
      <c r="AE259" s="40"/>
      <c r="AT259" s="19" t="s">
        <v>213</v>
      </c>
      <c r="AU259" s="19" t="s">
        <v>82</v>
      </c>
    </row>
    <row r="260" spans="1:65" s="2" customFormat="1" ht="16.5" customHeight="1">
      <c r="A260" s="40"/>
      <c r="B260" s="41"/>
      <c r="C260" s="214" t="s">
        <v>439</v>
      </c>
      <c r="D260" s="214" t="s">
        <v>150</v>
      </c>
      <c r="E260" s="215" t="s">
        <v>440</v>
      </c>
      <c r="F260" s="216" t="s">
        <v>441</v>
      </c>
      <c r="G260" s="217" t="s">
        <v>442</v>
      </c>
      <c r="H260" s="218">
        <v>16</v>
      </c>
      <c r="I260" s="219"/>
      <c r="J260" s="220">
        <f>ROUND(I260*H260,2)</f>
        <v>0</v>
      </c>
      <c r="K260" s="216" t="s">
        <v>202</v>
      </c>
      <c r="L260" s="46"/>
      <c r="M260" s="221" t="s">
        <v>19</v>
      </c>
      <c r="N260" s="222" t="s">
        <v>46</v>
      </c>
      <c r="O260" s="86"/>
      <c r="P260" s="223">
        <f>O260*H260</f>
        <v>0</v>
      </c>
      <c r="Q260" s="223">
        <v>0</v>
      </c>
      <c r="R260" s="223">
        <f>Q260*H260</f>
        <v>0</v>
      </c>
      <c r="S260" s="223">
        <v>0</v>
      </c>
      <c r="T260" s="224">
        <f>S260*H260</f>
        <v>0</v>
      </c>
      <c r="U260" s="40"/>
      <c r="V260" s="40"/>
      <c r="W260" s="40"/>
      <c r="X260" s="40"/>
      <c r="Y260" s="40"/>
      <c r="Z260" s="40"/>
      <c r="AA260" s="40"/>
      <c r="AB260" s="40"/>
      <c r="AC260" s="40"/>
      <c r="AD260" s="40"/>
      <c r="AE260" s="40"/>
      <c r="AR260" s="225" t="s">
        <v>380</v>
      </c>
      <c r="AT260" s="225" t="s">
        <v>150</v>
      </c>
      <c r="AU260" s="225" t="s">
        <v>82</v>
      </c>
      <c r="AY260" s="19" t="s">
        <v>147</v>
      </c>
      <c r="BE260" s="226">
        <f>IF(N260="základní",J260,0)</f>
        <v>0</v>
      </c>
      <c r="BF260" s="226">
        <f>IF(N260="snížená",J260,0)</f>
        <v>0</v>
      </c>
      <c r="BG260" s="226">
        <f>IF(N260="zákl. přenesená",J260,0)</f>
        <v>0</v>
      </c>
      <c r="BH260" s="226">
        <f>IF(N260="sníž. přenesená",J260,0)</f>
        <v>0</v>
      </c>
      <c r="BI260" s="226">
        <f>IF(N260="nulová",J260,0)</f>
        <v>0</v>
      </c>
      <c r="BJ260" s="19" t="s">
        <v>82</v>
      </c>
      <c r="BK260" s="226">
        <f>ROUND(I260*H260,2)</f>
        <v>0</v>
      </c>
      <c r="BL260" s="19" t="s">
        <v>380</v>
      </c>
      <c r="BM260" s="225" t="s">
        <v>443</v>
      </c>
    </row>
    <row r="261" spans="1:47" s="2" customFormat="1" ht="12">
      <c r="A261" s="40"/>
      <c r="B261" s="41"/>
      <c r="C261" s="42"/>
      <c r="D261" s="234" t="s">
        <v>213</v>
      </c>
      <c r="E261" s="42"/>
      <c r="F261" s="265" t="s">
        <v>438</v>
      </c>
      <c r="G261" s="42"/>
      <c r="H261" s="42"/>
      <c r="I261" s="229"/>
      <c r="J261" s="42"/>
      <c r="K261" s="42"/>
      <c r="L261" s="46"/>
      <c r="M261" s="266"/>
      <c r="N261" s="267"/>
      <c r="O261" s="268"/>
      <c r="P261" s="268"/>
      <c r="Q261" s="268"/>
      <c r="R261" s="268"/>
      <c r="S261" s="268"/>
      <c r="T261" s="269"/>
      <c r="U261" s="40"/>
      <c r="V261" s="40"/>
      <c r="W261" s="40"/>
      <c r="X261" s="40"/>
      <c r="Y261" s="40"/>
      <c r="Z261" s="40"/>
      <c r="AA261" s="40"/>
      <c r="AB261" s="40"/>
      <c r="AC261" s="40"/>
      <c r="AD261" s="40"/>
      <c r="AE261" s="40"/>
      <c r="AT261" s="19" t="s">
        <v>213</v>
      </c>
      <c r="AU261" s="19" t="s">
        <v>82</v>
      </c>
    </row>
    <row r="262" spans="1:31" s="2" customFormat="1" ht="6.95" customHeight="1">
      <c r="A262" s="40"/>
      <c r="B262" s="61"/>
      <c r="C262" s="62"/>
      <c r="D262" s="62"/>
      <c r="E262" s="62"/>
      <c r="F262" s="62"/>
      <c r="G262" s="62"/>
      <c r="H262" s="62"/>
      <c r="I262" s="62"/>
      <c r="J262" s="62"/>
      <c r="K262" s="62"/>
      <c r="L262" s="46"/>
      <c r="M262" s="40"/>
      <c r="O262" s="40"/>
      <c r="P262" s="40"/>
      <c r="Q262" s="40"/>
      <c r="R262" s="40"/>
      <c r="S262" s="40"/>
      <c r="T262" s="40"/>
      <c r="U262" s="40"/>
      <c r="V262" s="40"/>
      <c r="W262" s="40"/>
      <c r="X262" s="40"/>
      <c r="Y262" s="40"/>
      <c r="Z262" s="40"/>
      <c r="AA262" s="40"/>
      <c r="AB262" s="40"/>
      <c r="AC262" s="40"/>
      <c r="AD262" s="40"/>
      <c r="AE262" s="40"/>
    </row>
  </sheetData>
  <sheetProtection password="CC35" sheet="1" objects="1" scenarios="1" formatColumns="0" formatRows="0" autoFilter="0"/>
  <autoFilter ref="C95:K261"/>
  <mergeCells count="12">
    <mergeCell ref="E7:H7"/>
    <mergeCell ref="E9:H9"/>
    <mergeCell ref="E11:H11"/>
    <mergeCell ref="E20:H20"/>
    <mergeCell ref="E29:H29"/>
    <mergeCell ref="E50:H50"/>
    <mergeCell ref="E52:H52"/>
    <mergeCell ref="E54:H54"/>
    <mergeCell ref="E84:H84"/>
    <mergeCell ref="E86:H86"/>
    <mergeCell ref="E88:H88"/>
    <mergeCell ref="L2:V2"/>
  </mergeCells>
  <hyperlinks>
    <hyperlink ref="F100" r:id="rId1" display="https://podminky.urs.cz/item/CS_URS_2023_01/965043441"/>
    <hyperlink ref="F105" r:id="rId2" display="https://podminky.urs.cz/item/CS_URS_2023_01/965049112"/>
    <hyperlink ref="F107" r:id="rId3" display="https://podminky.urs.cz/item/CS_URS_2023_01/977312113"/>
    <hyperlink ref="F113" r:id="rId4" display="https://podminky.urs.cz/item/CS_URS_2023_01/997013212"/>
    <hyperlink ref="F115" r:id="rId5" display="https://podminky.urs.cz/item/CS_URS_2023_01/997013219"/>
    <hyperlink ref="F118" r:id="rId6" display="https://podminky.urs.cz/item/CS_URS_2023_01/997013501"/>
    <hyperlink ref="F120" r:id="rId7" display="https://podminky.urs.cz/item/CS_URS_2023_01/997013509"/>
    <hyperlink ref="F137" r:id="rId8" display="https://podminky.urs.cz/item/CS_URS_2023_01/762526811"/>
    <hyperlink ref="F143" r:id="rId9" display="https://podminky.urs.cz/item/CS_URS_2023_01/762711820"/>
    <hyperlink ref="F150" r:id="rId10" display="https://podminky.urs.cz/item/CS_URS_2023_01/763111811"/>
    <hyperlink ref="F158" r:id="rId11" display="https://podminky.urs.cz/item/CS_URS_2023_01/763131821"/>
    <hyperlink ref="F165" r:id="rId12" display="https://podminky.urs.cz/item/CS_URS_2023_01/766221811"/>
    <hyperlink ref="F171" r:id="rId13" display="https://podminky.urs.cz/item/CS_URS_2023_01/766411812"/>
    <hyperlink ref="F181" r:id="rId14" display="https://podminky.urs.cz/item/CS_URS_2023_01/766411822"/>
    <hyperlink ref="F192" r:id="rId15" display="https://podminky.urs.cz/item/CS_URS_2023_01/767112812"/>
    <hyperlink ref="F198" r:id="rId16" display="https://podminky.urs.cz/item/CS_URS_2023_01/767541281"/>
    <hyperlink ref="F204" r:id="rId17" display="https://podminky.urs.cz/item/CS_URS_2023_01/767541781"/>
    <hyperlink ref="F206" r:id="rId18" display="https://podminky.urs.cz/item/CS_URS_2023_01/767896810"/>
    <hyperlink ref="F212" r:id="rId19" display="https://podminky.urs.cz/item/CS_URS_2023_01/767996701"/>
    <hyperlink ref="F225" r:id="rId20" display="https://podminky.urs.cz/item/CS_URS_2023_01/776201811"/>
    <hyperlink ref="F236" r:id="rId21" display="https://podminky.urs.cz/item/CS_URS_2023_01/776991821"/>
    <hyperlink ref="F238" r:id="rId22" display="https://podminky.urs.cz/item/CS_URS_2023_01/7764108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3"/>
</worksheet>
</file>

<file path=xl/worksheets/sheet3.xml><?xml version="1.0" encoding="utf-8"?>
<worksheet xmlns="http://schemas.openxmlformats.org/spreadsheetml/2006/main" xmlns:r="http://schemas.openxmlformats.org/officeDocument/2006/relationships">
  <sheetPr>
    <pageSetUpPr fitToPage="1"/>
  </sheetPr>
  <dimension ref="A2:BM4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9" t="s">
        <v>92</v>
      </c>
      <c r="AZ2" s="270" t="s">
        <v>444</v>
      </c>
      <c r="BA2" s="270" t="s">
        <v>19</v>
      </c>
      <c r="BB2" s="270" t="s">
        <v>19</v>
      </c>
      <c r="BC2" s="270" t="s">
        <v>445</v>
      </c>
      <c r="BD2" s="270" t="s">
        <v>84</v>
      </c>
    </row>
    <row r="3" spans="2:56" s="1" customFormat="1" ht="6.95" customHeight="1">
      <c r="B3" s="140"/>
      <c r="C3" s="141"/>
      <c r="D3" s="141"/>
      <c r="E3" s="141"/>
      <c r="F3" s="141"/>
      <c r="G3" s="141"/>
      <c r="H3" s="141"/>
      <c r="I3" s="141"/>
      <c r="J3" s="141"/>
      <c r="K3" s="141"/>
      <c r="L3" s="22"/>
      <c r="AT3" s="19" t="s">
        <v>84</v>
      </c>
      <c r="AZ3" s="270" t="s">
        <v>446</v>
      </c>
      <c r="BA3" s="270" t="s">
        <v>19</v>
      </c>
      <c r="BB3" s="270" t="s">
        <v>19</v>
      </c>
      <c r="BC3" s="270" t="s">
        <v>447</v>
      </c>
      <c r="BD3" s="270" t="s">
        <v>84</v>
      </c>
    </row>
    <row r="4" spans="2:56" s="1" customFormat="1" ht="24.95" customHeight="1">
      <c r="B4" s="22"/>
      <c r="D4" s="142" t="s">
        <v>111</v>
      </c>
      <c r="L4" s="22"/>
      <c r="M4" s="143" t="s">
        <v>10</v>
      </c>
      <c r="AT4" s="19" t="s">
        <v>4</v>
      </c>
      <c r="AZ4" s="270" t="s">
        <v>448</v>
      </c>
      <c r="BA4" s="270" t="s">
        <v>19</v>
      </c>
      <c r="BB4" s="270" t="s">
        <v>19</v>
      </c>
      <c r="BC4" s="270" t="s">
        <v>449</v>
      </c>
      <c r="BD4" s="270" t="s">
        <v>84</v>
      </c>
    </row>
    <row r="5" spans="2:56" s="1" customFormat="1" ht="6.95" customHeight="1">
      <c r="B5" s="22"/>
      <c r="L5" s="22"/>
      <c r="AZ5" s="270" t="s">
        <v>450</v>
      </c>
      <c r="BA5" s="270" t="s">
        <v>19</v>
      </c>
      <c r="BB5" s="270" t="s">
        <v>19</v>
      </c>
      <c r="BC5" s="270" t="s">
        <v>451</v>
      </c>
      <c r="BD5" s="270" t="s">
        <v>84</v>
      </c>
    </row>
    <row r="6" spans="2:56" s="1" customFormat="1" ht="12" customHeight="1">
      <c r="B6" s="22"/>
      <c r="D6" s="144" t="s">
        <v>16</v>
      </c>
      <c r="L6" s="22"/>
      <c r="AZ6" s="270" t="s">
        <v>452</v>
      </c>
      <c r="BA6" s="270" t="s">
        <v>19</v>
      </c>
      <c r="BB6" s="270" t="s">
        <v>19</v>
      </c>
      <c r="BC6" s="270" t="s">
        <v>453</v>
      </c>
      <c r="BD6" s="270" t="s">
        <v>84</v>
      </c>
    </row>
    <row r="7" spans="2:56" s="1" customFormat="1" ht="16.5" customHeight="1">
      <c r="B7" s="22"/>
      <c r="E7" s="145" t="str">
        <f>'Rekapitulace stavby'!K6</f>
        <v>Modernizace tiskového sálu vlády (atrium)</v>
      </c>
      <c r="F7" s="144"/>
      <c r="G7" s="144"/>
      <c r="H7" s="144"/>
      <c r="L7" s="22"/>
      <c r="AZ7" s="270" t="s">
        <v>454</v>
      </c>
      <c r="BA7" s="270" t="s">
        <v>19</v>
      </c>
      <c r="BB7" s="270" t="s">
        <v>19</v>
      </c>
      <c r="BC7" s="270" t="s">
        <v>455</v>
      </c>
      <c r="BD7" s="270" t="s">
        <v>84</v>
      </c>
    </row>
    <row r="8" spans="2:56" s="1" customFormat="1" ht="12" customHeight="1">
      <c r="B8" s="22"/>
      <c r="D8" s="144" t="s">
        <v>112</v>
      </c>
      <c r="L8" s="22"/>
      <c r="AZ8" s="270" t="s">
        <v>456</v>
      </c>
      <c r="BA8" s="270" t="s">
        <v>19</v>
      </c>
      <c r="BB8" s="270" t="s">
        <v>19</v>
      </c>
      <c r="BC8" s="270" t="s">
        <v>457</v>
      </c>
      <c r="BD8" s="270" t="s">
        <v>84</v>
      </c>
    </row>
    <row r="9" spans="1:56" s="2" customFormat="1" ht="16.5" customHeight="1">
      <c r="A9" s="40"/>
      <c r="B9" s="46"/>
      <c r="C9" s="40"/>
      <c r="D9" s="40"/>
      <c r="E9" s="145" t="s">
        <v>113</v>
      </c>
      <c r="F9" s="40"/>
      <c r="G9" s="40"/>
      <c r="H9" s="40"/>
      <c r="I9" s="40"/>
      <c r="J9" s="40"/>
      <c r="K9" s="40"/>
      <c r="L9" s="146"/>
      <c r="S9" s="40"/>
      <c r="T9" s="40"/>
      <c r="U9" s="40"/>
      <c r="V9" s="40"/>
      <c r="W9" s="40"/>
      <c r="X9" s="40"/>
      <c r="Y9" s="40"/>
      <c r="Z9" s="40"/>
      <c r="AA9" s="40"/>
      <c r="AB9" s="40"/>
      <c r="AC9" s="40"/>
      <c r="AD9" s="40"/>
      <c r="AE9" s="40"/>
      <c r="AZ9" s="270" t="s">
        <v>458</v>
      </c>
      <c r="BA9" s="270" t="s">
        <v>19</v>
      </c>
      <c r="BB9" s="270" t="s">
        <v>19</v>
      </c>
      <c r="BC9" s="270" t="s">
        <v>459</v>
      </c>
      <c r="BD9" s="270" t="s">
        <v>84</v>
      </c>
    </row>
    <row r="10" spans="1:56" s="2" customFormat="1" ht="12" customHeight="1">
      <c r="A10" s="40"/>
      <c r="B10" s="46"/>
      <c r="C10" s="40"/>
      <c r="D10" s="144" t="s">
        <v>114</v>
      </c>
      <c r="E10" s="40"/>
      <c r="F10" s="40"/>
      <c r="G10" s="40"/>
      <c r="H10" s="40"/>
      <c r="I10" s="40"/>
      <c r="J10" s="40"/>
      <c r="K10" s="40"/>
      <c r="L10" s="146"/>
      <c r="S10" s="40"/>
      <c r="T10" s="40"/>
      <c r="U10" s="40"/>
      <c r="V10" s="40"/>
      <c r="W10" s="40"/>
      <c r="X10" s="40"/>
      <c r="Y10" s="40"/>
      <c r="Z10" s="40"/>
      <c r="AA10" s="40"/>
      <c r="AB10" s="40"/>
      <c r="AC10" s="40"/>
      <c r="AD10" s="40"/>
      <c r="AE10" s="40"/>
      <c r="AZ10" s="270" t="s">
        <v>460</v>
      </c>
      <c r="BA10" s="270" t="s">
        <v>19</v>
      </c>
      <c r="BB10" s="270" t="s">
        <v>19</v>
      </c>
      <c r="BC10" s="270" t="s">
        <v>300</v>
      </c>
      <c r="BD10" s="270" t="s">
        <v>84</v>
      </c>
    </row>
    <row r="11" spans="1:31" s="2" customFormat="1" ht="16.5" customHeight="1">
      <c r="A11" s="40"/>
      <c r="B11" s="46"/>
      <c r="C11" s="40"/>
      <c r="D11" s="40"/>
      <c r="E11" s="147" t="s">
        <v>461</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5. 4. 2023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4" t="s">
        <v>29</v>
      </c>
      <c r="J17" s="135" t="s">
        <v>30</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
        <v>34</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35</v>
      </c>
      <c r="F23" s="40"/>
      <c r="G23" s="40"/>
      <c r="H23" s="40"/>
      <c r="I23" s="144" t="s">
        <v>29</v>
      </c>
      <c r="J23" s="135" t="s">
        <v>36</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38</v>
      </c>
      <c r="E25" s="40"/>
      <c r="F25" s="40"/>
      <c r="G25" s="40"/>
      <c r="H25" s="40"/>
      <c r="I25" s="144" t="s">
        <v>26</v>
      </c>
      <c r="J25" s="135" t="s">
        <v>34</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44" t="s">
        <v>29</v>
      </c>
      <c r="J26" s="135" t="s">
        <v>36</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95.25" customHeight="1">
      <c r="A29" s="149"/>
      <c r="B29" s="150"/>
      <c r="C29" s="149"/>
      <c r="D29" s="149"/>
      <c r="E29" s="151" t="s">
        <v>116</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ROUND(J100,2)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ROUND((SUM(BE100:BE420)),2)</f>
        <v>0</v>
      </c>
      <c r="G35" s="40"/>
      <c r="H35" s="40"/>
      <c r="I35" s="159">
        <v>0.21</v>
      </c>
      <c r="J35" s="158">
        <f>ROUND(((SUM(BE100:BE420))*I35),2)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ROUND((SUM(BF100:BF420)),2)</f>
        <v>0</v>
      </c>
      <c r="G36" s="40"/>
      <c r="H36" s="40"/>
      <c r="I36" s="159">
        <v>0.15</v>
      </c>
      <c r="J36" s="158">
        <f>ROUND(((SUM(BF100:BF420))*I36),2)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ROUND((SUM(BG100:BG420)),2)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ROUND((SUM(BH100:BH420)),2)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ROUND((SUM(BI100:BI420)),2)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117</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Modernizace tiskového sálu vlády (atrium)</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112</v>
      </c>
      <c r="D51" s="24"/>
      <c r="E51" s="24"/>
      <c r="F51" s="24"/>
      <c r="G51" s="24"/>
      <c r="H51" s="24"/>
      <c r="I51" s="24"/>
      <c r="J51" s="24"/>
      <c r="K51" s="24"/>
      <c r="L51" s="22"/>
    </row>
    <row r="52" spans="1:31" s="2" customFormat="1" ht="16.5" customHeight="1">
      <c r="A52" s="40"/>
      <c r="B52" s="41"/>
      <c r="C52" s="42"/>
      <c r="D52" s="42"/>
      <c r="E52" s="171" t="s">
        <v>113</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114</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D.1.1.2 - Nové konstrukce</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Úřad vlády ČR, Nábřeží Edvarda Beneše 4, 118 01</v>
      </c>
      <c r="G56" s="42"/>
      <c r="H56" s="42"/>
      <c r="I56" s="34" t="s">
        <v>23</v>
      </c>
      <c r="J56" s="74" t="str">
        <f>IF(J14="","",J14)</f>
        <v>5. 4. 2023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25.65" customHeight="1">
      <c r="A58" s="40"/>
      <c r="B58" s="41"/>
      <c r="C58" s="34" t="s">
        <v>25</v>
      </c>
      <c r="D58" s="42"/>
      <c r="E58" s="42"/>
      <c r="F58" s="29" t="str">
        <f>E17</f>
        <v>Úřad vlády České republiky</v>
      </c>
      <c r="G58" s="42"/>
      <c r="H58" s="42"/>
      <c r="I58" s="34" t="s">
        <v>33</v>
      </c>
      <c r="J58" s="38" t="str">
        <f>E23</f>
        <v>Ateliér Velehradský s.r.o.</v>
      </c>
      <c r="K58" s="42"/>
      <c r="L58" s="146"/>
      <c r="S58" s="40"/>
      <c r="T58" s="40"/>
      <c r="U58" s="40"/>
      <c r="V58" s="40"/>
      <c r="W58" s="40"/>
      <c r="X58" s="40"/>
      <c r="Y58" s="40"/>
      <c r="Z58" s="40"/>
      <c r="AA58" s="40"/>
      <c r="AB58" s="40"/>
      <c r="AC58" s="40"/>
      <c r="AD58" s="40"/>
      <c r="AE58" s="40"/>
    </row>
    <row r="59" spans="1:31" s="2" customFormat="1" ht="25.65" customHeight="1">
      <c r="A59" s="40"/>
      <c r="B59" s="41"/>
      <c r="C59" s="34" t="s">
        <v>31</v>
      </c>
      <c r="D59" s="42"/>
      <c r="E59" s="42"/>
      <c r="F59" s="29" t="str">
        <f>IF(E20="","",E20)</f>
        <v>Vyplň údaj</v>
      </c>
      <c r="G59" s="42"/>
      <c r="H59" s="42"/>
      <c r="I59" s="34" t="s">
        <v>38</v>
      </c>
      <c r="J59" s="38" t="str">
        <f>E26</f>
        <v>Ateliér Velehradský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118</v>
      </c>
      <c r="D61" s="173"/>
      <c r="E61" s="173"/>
      <c r="F61" s="173"/>
      <c r="G61" s="173"/>
      <c r="H61" s="173"/>
      <c r="I61" s="173"/>
      <c r="J61" s="174" t="s">
        <v>119</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J100</f>
        <v>0</v>
      </c>
      <c r="K63" s="42"/>
      <c r="L63" s="146"/>
      <c r="S63" s="40"/>
      <c r="T63" s="40"/>
      <c r="U63" s="40"/>
      <c r="V63" s="40"/>
      <c r="W63" s="40"/>
      <c r="X63" s="40"/>
      <c r="Y63" s="40"/>
      <c r="Z63" s="40"/>
      <c r="AA63" s="40"/>
      <c r="AB63" s="40"/>
      <c r="AC63" s="40"/>
      <c r="AD63" s="40"/>
      <c r="AE63" s="40"/>
      <c r="AU63" s="19" t="s">
        <v>120</v>
      </c>
    </row>
    <row r="64" spans="1:31" s="9" customFormat="1" ht="24.95" customHeight="1">
      <c r="A64" s="9"/>
      <c r="B64" s="176"/>
      <c r="C64" s="177"/>
      <c r="D64" s="178" t="s">
        <v>121</v>
      </c>
      <c r="E64" s="179"/>
      <c r="F64" s="179"/>
      <c r="G64" s="179"/>
      <c r="H64" s="179"/>
      <c r="I64" s="179"/>
      <c r="J64" s="180">
        <f>J101</f>
        <v>0</v>
      </c>
      <c r="K64" s="177"/>
      <c r="L64" s="181"/>
      <c r="S64" s="9"/>
      <c r="T64" s="9"/>
      <c r="U64" s="9"/>
      <c r="V64" s="9"/>
      <c r="W64" s="9"/>
      <c r="X64" s="9"/>
      <c r="Y64" s="9"/>
      <c r="Z64" s="9"/>
      <c r="AA64" s="9"/>
      <c r="AB64" s="9"/>
      <c r="AC64" s="9"/>
      <c r="AD64" s="9"/>
      <c r="AE64" s="9"/>
    </row>
    <row r="65" spans="1:31" s="10" customFormat="1" ht="19.9" customHeight="1">
      <c r="A65" s="10"/>
      <c r="B65" s="182"/>
      <c r="C65" s="127"/>
      <c r="D65" s="183" t="s">
        <v>462</v>
      </c>
      <c r="E65" s="184"/>
      <c r="F65" s="184"/>
      <c r="G65" s="184"/>
      <c r="H65" s="184"/>
      <c r="I65" s="184"/>
      <c r="J65" s="185">
        <f>J102</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463</v>
      </c>
      <c r="E66" s="184"/>
      <c r="F66" s="184"/>
      <c r="G66" s="184"/>
      <c r="H66" s="184"/>
      <c r="I66" s="184"/>
      <c r="J66" s="185">
        <f>J108</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122</v>
      </c>
      <c r="E67" s="184"/>
      <c r="F67" s="184"/>
      <c r="G67" s="184"/>
      <c r="H67" s="184"/>
      <c r="I67" s="184"/>
      <c r="J67" s="185">
        <f>J147</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123</v>
      </c>
      <c r="E68" s="184"/>
      <c r="F68" s="184"/>
      <c r="G68" s="184"/>
      <c r="H68" s="184"/>
      <c r="I68" s="184"/>
      <c r="J68" s="185">
        <f>J158</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464</v>
      </c>
      <c r="E69" s="184"/>
      <c r="F69" s="184"/>
      <c r="G69" s="184"/>
      <c r="H69" s="184"/>
      <c r="I69" s="184"/>
      <c r="J69" s="185">
        <f>J170</f>
        <v>0</v>
      </c>
      <c r="K69" s="127"/>
      <c r="L69" s="186"/>
      <c r="S69" s="10"/>
      <c r="T69" s="10"/>
      <c r="U69" s="10"/>
      <c r="V69" s="10"/>
      <c r="W69" s="10"/>
      <c r="X69" s="10"/>
      <c r="Y69" s="10"/>
      <c r="Z69" s="10"/>
      <c r="AA69" s="10"/>
      <c r="AB69" s="10"/>
      <c r="AC69" s="10"/>
      <c r="AD69" s="10"/>
      <c r="AE69" s="10"/>
    </row>
    <row r="70" spans="1:31" s="9" customFormat="1" ht="24.95" customHeight="1">
      <c r="A70" s="9"/>
      <c r="B70" s="176"/>
      <c r="C70" s="177"/>
      <c r="D70" s="178" t="s">
        <v>124</v>
      </c>
      <c r="E70" s="179"/>
      <c r="F70" s="179"/>
      <c r="G70" s="179"/>
      <c r="H70" s="179"/>
      <c r="I70" s="179"/>
      <c r="J70" s="180">
        <f>J175</f>
        <v>0</v>
      </c>
      <c r="K70" s="177"/>
      <c r="L70" s="181"/>
      <c r="S70" s="9"/>
      <c r="T70" s="9"/>
      <c r="U70" s="9"/>
      <c r="V70" s="9"/>
      <c r="W70" s="9"/>
      <c r="X70" s="9"/>
      <c r="Y70" s="9"/>
      <c r="Z70" s="9"/>
      <c r="AA70" s="9"/>
      <c r="AB70" s="9"/>
      <c r="AC70" s="9"/>
      <c r="AD70" s="9"/>
      <c r="AE70" s="9"/>
    </row>
    <row r="71" spans="1:31" s="10" customFormat="1" ht="19.9" customHeight="1">
      <c r="A71" s="10"/>
      <c r="B71" s="182"/>
      <c r="C71" s="127"/>
      <c r="D71" s="183" t="s">
        <v>465</v>
      </c>
      <c r="E71" s="184"/>
      <c r="F71" s="184"/>
      <c r="G71" s="184"/>
      <c r="H71" s="184"/>
      <c r="I71" s="184"/>
      <c r="J71" s="185">
        <f>J176</f>
        <v>0</v>
      </c>
      <c r="K71" s="127"/>
      <c r="L71" s="186"/>
      <c r="S71" s="10"/>
      <c r="T71" s="10"/>
      <c r="U71" s="10"/>
      <c r="V71" s="10"/>
      <c r="W71" s="10"/>
      <c r="X71" s="10"/>
      <c r="Y71" s="10"/>
      <c r="Z71" s="10"/>
      <c r="AA71" s="10"/>
      <c r="AB71" s="10"/>
      <c r="AC71" s="10"/>
      <c r="AD71" s="10"/>
      <c r="AE71" s="10"/>
    </row>
    <row r="72" spans="1:31" s="10" customFormat="1" ht="19.9" customHeight="1">
      <c r="A72" s="10"/>
      <c r="B72" s="182"/>
      <c r="C72" s="127"/>
      <c r="D72" s="183" t="s">
        <v>125</v>
      </c>
      <c r="E72" s="184"/>
      <c r="F72" s="184"/>
      <c r="G72" s="184"/>
      <c r="H72" s="184"/>
      <c r="I72" s="184"/>
      <c r="J72" s="185">
        <f>J181</f>
        <v>0</v>
      </c>
      <c r="K72" s="127"/>
      <c r="L72" s="186"/>
      <c r="S72" s="10"/>
      <c r="T72" s="10"/>
      <c r="U72" s="10"/>
      <c r="V72" s="10"/>
      <c r="W72" s="10"/>
      <c r="X72" s="10"/>
      <c r="Y72" s="10"/>
      <c r="Z72" s="10"/>
      <c r="AA72" s="10"/>
      <c r="AB72" s="10"/>
      <c r="AC72" s="10"/>
      <c r="AD72" s="10"/>
      <c r="AE72" s="10"/>
    </row>
    <row r="73" spans="1:31" s="10" customFormat="1" ht="19.9" customHeight="1">
      <c r="A73" s="10"/>
      <c r="B73" s="182"/>
      <c r="C73" s="127"/>
      <c r="D73" s="183" t="s">
        <v>127</v>
      </c>
      <c r="E73" s="184"/>
      <c r="F73" s="184"/>
      <c r="G73" s="184"/>
      <c r="H73" s="184"/>
      <c r="I73" s="184"/>
      <c r="J73" s="185">
        <f>J198</f>
        <v>0</v>
      </c>
      <c r="K73" s="127"/>
      <c r="L73" s="186"/>
      <c r="S73" s="10"/>
      <c r="T73" s="10"/>
      <c r="U73" s="10"/>
      <c r="V73" s="10"/>
      <c r="W73" s="10"/>
      <c r="X73" s="10"/>
      <c r="Y73" s="10"/>
      <c r="Z73" s="10"/>
      <c r="AA73" s="10"/>
      <c r="AB73" s="10"/>
      <c r="AC73" s="10"/>
      <c r="AD73" s="10"/>
      <c r="AE73" s="10"/>
    </row>
    <row r="74" spans="1:31" s="10" customFormat="1" ht="19.9" customHeight="1">
      <c r="A74" s="10"/>
      <c r="B74" s="182"/>
      <c r="C74" s="127"/>
      <c r="D74" s="183" t="s">
        <v>128</v>
      </c>
      <c r="E74" s="184"/>
      <c r="F74" s="184"/>
      <c r="G74" s="184"/>
      <c r="H74" s="184"/>
      <c r="I74" s="184"/>
      <c r="J74" s="185">
        <f>J228</f>
        <v>0</v>
      </c>
      <c r="K74" s="127"/>
      <c r="L74" s="186"/>
      <c r="S74" s="10"/>
      <c r="T74" s="10"/>
      <c r="U74" s="10"/>
      <c r="V74" s="10"/>
      <c r="W74" s="10"/>
      <c r="X74" s="10"/>
      <c r="Y74" s="10"/>
      <c r="Z74" s="10"/>
      <c r="AA74" s="10"/>
      <c r="AB74" s="10"/>
      <c r="AC74" s="10"/>
      <c r="AD74" s="10"/>
      <c r="AE74" s="10"/>
    </row>
    <row r="75" spans="1:31" s="10" customFormat="1" ht="19.9" customHeight="1">
      <c r="A75" s="10"/>
      <c r="B75" s="182"/>
      <c r="C75" s="127"/>
      <c r="D75" s="183" t="s">
        <v>129</v>
      </c>
      <c r="E75" s="184"/>
      <c r="F75" s="184"/>
      <c r="G75" s="184"/>
      <c r="H75" s="184"/>
      <c r="I75" s="184"/>
      <c r="J75" s="185">
        <f>J232</f>
        <v>0</v>
      </c>
      <c r="K75" s="127"/>
      <c r="L75" s="186"/>
      <c r="S75" s="10"/>
      <c r="T75" s="10"/>
      <c r="U75" s="10"/>
      <c r="V75" s="10"/>
      <c r="W75" s="10"/>
      <c r="X75" s="10"/>
      <c r="Y75" s="10"/>
      <c r="Z75" s="10"/>
      <c r="AA75" s="10"/>
      <c r="AB75" s="10"/>
      <c r="AC75" s="10"/>
      <c r="AD75" s="10"/>
      <c r="AE75" s="10"/>
    </row>
    <row r="76" spans="1:31" s="10" customFormat="1" ht="19.9" customHeight="1">
      <c r="A76" s="10"/>
      <c r="B76" s="182"/>
      <c r="C76" s="127"/>
      <c r="D76" s="183" t="s">
        <v>130</v>
      </c>
      <c r="E76" s="184"/>
      <c r="F76" s="184"/>
      <c r="G76" s="184"/>
      <c r="H76" s="184"/>
      <c r="I76" s="184"/>
      <c r="J76" s="185">
        <f>J290</f>
        <v>0</v>
      </c>
      <c r="K76" s="127"/>
      <c r="L76" s="186"/>
      <c r="S76" s="10"/>
      <c r="T76" s="10"/>
      <c r="U76" s="10"/>
      <c r="V76" s="10"/>
      <c r="W76" s="10"/>
      <c r="X76" s="10"/>
      <c r="Y76" s="10"/>
      <c r="Z76" s="10"/>
      <c r="AA76" s="10"/>
      <c r="AB76" s="10"/>
      <c r="AC76" s="10"/>
      <c r="AD76" s="10"/>
      <c r="AE76" s="10"/>
    </row>
    <row r="77" spans="1:31" s="10" customFormat="1" ht="19.9" customHeight="1">
      <c r="A77" s="10"/>
      <c r="B77" s="182"/>
      <c r="C77" s="127"/>
      <c r="D77" s="183" t="s">
        <v>466</v>
      </c>
      <c r="E77" s="184"/>
      <c r="F77" s="184"/>
      <c r="G77" s="184"/>
      <c r="H77" s="184"/>
      <c r="I77" s="184"/>
      <c r="J77" s="185">
        <f>J355</f>
        <v>0</v>
      </c>
      <c r="K77" s="127"/>
      <c r="L77" s="186"/>
      <c r="S77" s="10"/>
      <c r="T77" s="10"/>
      <c r="U77" s="10"/>
      <c r="V77" s="10"/>
      <c r="W77" s="10"/>
      <c r="X77" s="10"/>
      <c r="Y77" s="10"/>
      <c r="Z77" s="10"/>
      <c r="AA77" s="10"/>
      <c r="AB77" s="10"/>
      <c r="AC77" s="10"/>
      <c r="AD77" s="10"/>
      <c r="AE77" s="10"/>
    </row>
    <row r="78" spans="1:31" s="10" customFormat="1" ht="19.9" customHeight="1">
      <c r="A78" s="10"/>
      <c r="B78" s="182"/>
      <c r="C78" s="127"/>
      <c r="D78" s="183" t="s">
        <v>467</v>
      </c>
      <c r="E78" s="184"/>
      <c r="F78" s="184"/>
      <c r="G78" s="184"/>
      <c r="H78" s="184"/>
      <c r="I78" s="184"/>
      <c r="J78" s="185">
        <f>J376</f>
        <v>0</v>
      </c>
      <c r="K78" s="127"/>
      <c r="L78" s="186"/>
      <c r="S78" s="10"/>
      <c r="T78" s="10"/>
      <c r="U78" s="10"/>
      <c r="V78" s="10"/>
      <c r="W78" s="10"/>
      <c r="X78" s="10"/>
      <c r="Y78" s="10"/>
      <c r="Z78" s="10"/>
      <c r="AA78" s="10"/>
      <c r="AB78" s="10"/>
      <c r="AC78" s="10"/>
      <c r="AD78" s="10"/>
      <c r="AE78" s="10"/>
    </row>
    <row r="79" spans="1:31" s="2" customFormat="1" ht="21.8"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6.95" customHeight="1">
      <c r="A80" s="40"/>
      <c r="B80" s="61"/>
      <c r="C80" s="62"/>
      <c r="D80" s="62"/>
      <c r="E80" s="62"/>
      <c r="F80" s="62"/>
      <c r="G80" s="62"/>
      <c r="H80" s="62"/>
      <c r="I80" s="62"/>
      <c r="J80" s="62"/>
      <c r="K80" s="62"/>
      <c r="L80" s="146"/>
      <c r="S80" s="40"/>
      <c r="T80" s="40"/>
      <c r="U80" s="40"/>
      <c r="V80" s="40"/>
      <c r="W80" s="40"/>
      <c r="X80" s="40"/>
      <c r="Y80" s="40"/>
      <c r="Z80" s="40"/>
      <c r="AA80" s="40"/>
      <c r="AB80" s="40"/>
      <c r="AC80" s="40"/>
      <c r="AD80" s="40"/>
      <c r="AE80" s="40"/>
    </row>
    <row r="84" spans="1:31" s="2" customFormat="1" ht="6.95" customHeight="1">
      <c r="A84" s="40"/>
      <c r="B84" s="63"/>
      <c r="C84" s="64"/>
      <c r="D84" s="64"/>
      <c r="E84" s="64"/>
      <c r="F84" s="64"/>
      <c r="G84" s="64"/>
      <c r="H84" s="64"/>
      <c r="I84" s="64"/>
      <c r="J84" s="64"/>
      <c r="K84" s="64"/>
      <c r="L84" s="146"/>
      <c r="S84" s="40"/>
      <c r="T84" s="40"/>
      <c r="U84" s="40"/>
      <c r="V84" s="40"/>
      <c r="W84" s="40"/>
      <c r="X84" s="40"/>
      <c r="Y84" s="40"/>
      <c r="Z84" s="40"/>
      <c r="AA84" s="40"/>
      <c r="AB84" s="40"/>
      <c r="AC84" s="40"/>
      <c r="AD84" s="40"/>
      <c r="AE84" s="40"/>
    </row>
    <row r="85" spans="1:31" s="2" customFormat="1" ht="24.95" customHeight="1">
      <c r="A85" s="40"/>
      <c r="B85" s="41"/>
      <c r="C85" s="25" t="s">
        <v>132</v>
      </c>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pans="1:31" s="2" customFormat="1" ht="12" customHeight="1">
      <c r="A87" s="40"/>
      <c r="B87" s="41"/>
      <c r="C87" s="34" t="s">
        <v>16</v>
      </c>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16.5" customHeight="1">
      <c r="A88" s="40"/>
      <c r="B88" s="41"/>
      <c r="C88" s="42"/>
      <c r="D88" s="42"/>
      <c r="E88" s="171" t="str">
        <f>E7</f>
        <v>Modernizace tiskového sálu vlády (atrium)</v>
      </c>
      <c r="F88" s="34"/>
      <c r="G88" s="34"/>
      <c r="H88" s="34"/>
      <c r="I88" s="42"/>
      <c r="J88" s="42"/>
      <c r="K88" s="42"/>
      <c r="L88" s="146"/>
      <c r="S88" s="40"/>
      <c r="T88" s="40"/>
      <c r="U88" s="40"/>
      <c r="V88" s="40"/>
      <c r="W88" s="40"/>
      <c r="X88" s="40"/>
      <c r="Y88" s="40"/>
      <c r="Z88" s="40"/>
      <c r="AA88" s="40"/>
      <c r="AB88" s="40"/>
      <c r="AC88" s="40"/>
      <c r="AD88" s="40"/>
      <c r="AE88" s="40"/>
    </row>
    <row r="89" spans="2:12" s="1" customFormat="1" ht="12" customHeight="1">
      <c r="B89" s="23"/>
      <c r="C89" s="34" t="s">
        <v>112</v>
      </c>
      <c r="D89" s="24"/>
      <c r="E89" s="24"/>
      <c r="F89" s="24"/>
      <c r="G89" s="24"/>
      <c r="H89" s="24"/>
      <c r="I89" s="24"/>
      <c r="J89" s="24"/>
      <c r="K89" s="24"/>
      <c r="L89" s="22"/>
    </row>
    <row r="90" spans="1:31" s="2" customFormat="1" ht="16.5" customHeight="1">
      <c r="A90" s="40"/>
      <c r="B90" s="41"/>
      <c r="C90" s="42"/>
      <c r="D90" s="42"/>
      <c r="E90" s="171" t="s">
        <v>113</v>
      </c>
      <c r="F90" s="42"/>
      <c r="G90" s="42"/>
      <c r="H90" s="42"/>
      <c r="I90" s="42"/>
      <c r="J90" s="42"/>
      <c r="K90" s="42"/>
      <c r="L90" s="146"/>
      <c r="S90" s="40"/>
      <c r="T90" s="40"/>
      <c r="U90" s="40"/>
      <c r="V90" s="40"/>
      <c r="W90" s="40"/>
      <c r="X90" s="40"/>
      <c r="Y90" s="40"/>
      <c r="Z90" s="40"/>
      <c r="AA90" s="40"/>
      <c r="AB90" s="40"/>
      <c r="AC90" s="40"/>
      <c r="AD90" s="40"/>
      <c r="AE90" s="40"/>
    </row>
    <row r="91" spans="1:31" s="2" customFormat="1" ht="12" customHeight="1">
      <c r="A91" s="40"/>
      <c r="B91" s="41"/>
      <c r="C91" s="34" t="s">
        <v>114</v>
      </c>
      <c r="D91" s="42"/>
      <c r="E91" s="42"/>
      <c r="F91" s="42"/>
      <c r="G91" s="42"/>
      <c r="H91" s="42"/>
      <c r="I91" s="42"/>
      <c r="J91" s="42"/>
      <c r="K91" s="42"/>
      <c r="L91" s="146"/>
      <c r="S91" s="40"/>
      <c r="T91" s="40"/>
      <c r="U91" s="40"/>
      <c r="V91" s="40"/>
      <c r="W91" s="40"/>
      <c r="X91" s="40"/>
      <c r="Y91" s="40"/>
      <c r="Z91" s="40"/>
      <c r="AA91" s="40"/>
      <c r="AB91" s="40"/>
      <c r="AC91" s="40"/>
      <c r="AD91" s="40"/>
      <c r="AE91" s="40"/>
    </row>
    <row r="92" spans="1:31" s="2" customFormat="1" ht="16.5" customHeight="1">
      <c r="A92" s="40"/>
      <c r="B92" s="41"/>
      <c r="C92" s="42"/>
      <c r="D92" s="42"/>
      <c r="E92" s="71" t="str">
        <f>E11</f>
        <v>D.1.1.2 - Nové konstrukce</v>
      </c>
      <c r="F92" s="42"/>
      <c r="G92" s="42"/>
      <c r="H92" s="42"/>
      <c r="I92" s="42"/>
      <c r="J92" s="42"/>
      <c r="K92" s="42"/>
      <c r="L92" s="146"/>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6"/>
      <c r="S93" s="40"/>
      <c r="T93" s="40"/>
      <c r="U93" s="40"/>
      <c r="V93" s="40"/>
      <c r="W93" s="40"/>
      <c r="X93" s="40"/>
      <c r="Y93" s="40"/>
      <c r="Z93" s="40"/>
      <c r="AA93" s="40"/>
      <c r="AB93" s="40"/>
      <c r="AC93" s="40"/>
      <c r="AD93" s="40"/>
      <c r="AE93" s="40"/>
    </row>
    <row r="94" spans="1:31" s="2" customFormat="1" ht="12" customHeight="1">
      <c r="A94" s="40"/>
      <c r="B94" s="41"/>
      <c r="C94" s="34" t="s">
        <v>21</v>
      </c>
      <c r="D94" s="42"/>
      <c r="E94" s="42"/>
      <c r="F94" s="29" t="str">
        <f>F14</f>
        <v>Úřad vlády ČR, Nábřeží Edvarda Beneše 4, 118 01</v>
      </c>
      <c r="G94" s="42"/>
      <c r="H94" s="42"/>
      <c r="I94" s="34" t="s">
        <v>23</v>
      </c>
      <c r="J94" s="74" t="str">
        <f>IF(J14="","",J14)</f>
        <v>5. 4. 2023</v>
      </c>
      <c r="K94" s="42"/>
      <c r="L94" s="146"/>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6"/>
      <c r="S95" s="40"/>
      <c r="T95" s="40"/>
      <c r="U95" s="40"/>
      <c r="V95" s="40"/>
      <c r="W95" s="40"/>
      <c r="X95" s="40"/>
      <c r="Y95" s="40"/>
      <c r="Z95" s="40"/>
      <c r="AA95" s="40"/>
      <c r="AB95" s="40"/>
      <c r="AC95" s="40"/>
      <c r="AD95" s="40"/>
      <c r="AE95" s="40"/>
    </row>
    <row r="96" spans="1:31" s="2" customFormat="1" ht="25.65" customHeight="1">
      <c r="A96" s="40"/>
      <c r="B96" s="41"/>
      <c r="C96" s="34" t="s">
        <v>25</v>
      </c>
      <c r="D96" s="42"/>
      <c r="E96" s="42"/>
      <c r="F96" s="29" t="str">
        <f>E17</f>
        <v>Úřad vlády České republiky</v>
      </c>
      <c r="G96" s="42"/>
      <c r="H96" s="42"/>
      <c r="I96" s="34" t="s">
        <v>33</v>
      </c>
      <c r="J96" s="38" t="str">
        <f>E23</f>
        <v>Ateliér Velehradský s.r.o.</v>
      </c>
      <c r="K96" s="42"/>
      <c r="L96" s="146"/>
      <c r="S96" s="40"/>
      <c r="T96" s="40"/>
      <c r="U96" s="40"/>
      <c r="V96" s="40"/>
      <c r="W96" s="40"/>
      <c r="X96" s="40"/>
      <c r="Y96" s="40"/>
      <c r="Z96" s="40"/>
      <c r="AA96" s="40"/>
      <c r="AB96" s="40"/>
      <c r="AC96" s="40"/>
      <c r="AD96" s="40"/>
      <c r="AE96" s="40"/>
    </row>
    <row r="97" spans="1:31" s="2" customFormat="1" ht="25.65" customHeight="1">
      <c r="A97" s="40"/>
      <c r="B97" s="41"/>
      <c r="C97" s="34" t="s">
        <v>31</v>
      </c>
      <c r="D97" s="42"/>
      <c r="E97" s="42"/>
      <c r="F97" s="29" t="str">
        <f>IF(E20="","",E20)</f>
        <v>Vyplň údaj</v>
      </c>
      <c r="G97" s="42"/>
      <c r="H97" s="42"/>
      <c r="I97" s="34" t="s">
        <v>38</v>
      </c>
      <c r="J97" s="38" t="str">
        <f>E26</f>
        <v>Ateliér Velehradský s.r.o.</v>
      </c>
      <c r="K97" s="42"/>
      <c r="L97" s="146"/>
      <c r="S97" s="40"/>
      <c r="T97" s="40"/>
      <c r="U97" s="40"/>
      <c r="V97" s="40"/>
      <c r="W97" s="40"/>
      <c r="X97" s="40"/>
      <c r="Y97" s="40"/>
      <c r="Z97" s="40"/>
      <c r="AA97" s="40"/>
      <c r="AB97" s="40"/>
      <c r="AC97" s="40"/>
      <c r="AD97" s="40"/>
      <c r="AE97" s="40"/>
    </row>
    <row r="98" spans="1:31" s="2" customFormat="1" ht="10.3" customHeight="1">
      <c r="A98" s="40"/>
      <c r="B98" s="41"/>
      <c r="C98" s="42"/>
      <c r="D98" s="42"/>
      <c r="E98" s="42"/>
      <c r="F98" s="42"/>
      <c r="G98" s="42"/>
      <c r="H98" s="42"/>
      <c r="I98" s="42"/>
      <c r="J98" s="42"/>
      <c r="K98" s="42"/>
      <c r="L98" s="146"/>
      <c r="S98" s="40"/>
      <c r="T98" s="40"/>
      <c r="U98" s="40"/>
      <c r="V98" s="40"/>
      <c r="W98" s="40"/>
      <c r="X98" s="40"/>
      <c r="Y98" s="40"/>
      <c r="Z98" s="40"/>
      <c r="AA98" s="40"/>
      <c r="AB98" s="40"/>
      <c r="AC98" s="40"/>
      <c r="AD98" s="40"/>
      <c r="AE98" s="40"/>
    </row>
    <row r="99" spans="1:31" s="11" customFormat="1" ht="29.25" customHeight="1">
      <c r="A99" s="187"/>
      <c r="B99" s="188"/>
      <c r="C99" s="189" t="s">
        <v>133</v>
      </c>
      <c r="D99" s="190" t="s">
        <v>60</v>
      </c>
      <c r="E99" s="190" t="s">
        <v>56</v>
      </c>
      <c r="F99" s="190" t="s">
        <v>57</v>
      </c>
      <c r="G99" s="190" t="s">
        <v>134</v>
      </c>
      <c r="H99" s="190" t="s">
        <v>135</v>
      </c>
      <c r="I99" s="190" t="s">
        <v>136</v>
      </c>
      <c r="J99" s="190" t="s">
        <v>119</v>
      </c>
      <c r="K99" s="191" t="s">
        <v>137</v>
      </c>
      <c r="L99" s="192"/>
      <c r="M99" s="94" t="s">
        <v>19</v>
      </c>
      <c r="N99" s="95" t="s">
        <v>45</v>
      </c>
      <c r="O99" s="95" t="s">
        <v>138</v>
      </c>
      <c r="P99" s="95" t="s">
        <v>139</v>
      </c>
      <c r="Q99" s="95" t="s">
        <v>140</v>
      </c>
      <c r="R99" s="95" t="s">
        <v>141</v>
      </c>
      <c r="S99" s="95" t="s">
        <v>142</v>
      </c>
      <c r="T99" s="96" t="s">
        <v>143</v>
      </c>
      <c r="U99" s="187"/>
      <c r="V99" s="187"/>
      <c r="W99" s="187"/>
      <c r="X99" s="187"/>
      <c r="Y99" s="187"/>
      <c r="Z99" s="187"/>
      <c r="AA99" s="187"/>
      <c r="AB99" s="187"/>
      <c r="AC99" s="187"/>
      <c r="AD99" s="187"/>
      <c r="AE99" s="187"/>
    </row>
    <row r="100" spans="1:63" s="2" customFormat="1" ht="22.8" customHeight="1">
      <c r="A100" s="40"/>
      <c r="B100" s="41"/>
      <c r="C100" s="101" t="s">
        <v>144</v>
      </c>
      <c r="D100" s="42"/>
      <c r="E100" s="42"/>
      <c r="F100" s="42"/>
      <c r="G100" s="42"/>
      <c r="H100" s="42"/>
      <c r="I100" s="42"/>
      <c r="J100" s="193">
        <f>BK100</f>
        <v>0</v>
      </c>
      <c r="K100" s="42"/>
      <c r="L100" s="46"/>
      <c r="M100" s="97"/>
      <c r="N100" s="194"/>
      <c r="O100" s="98"/>
      <c r="P100" s="195">
        <f>P101+P175</f>
        <v>0</v>
      </c>
      <c r="Q100" s="98"/>
      <c r="R100" s="195">
        <f>R101+R175</f>
        <v>12.82567001</v>
      </c>
      <c r="S100" s="98"/>
      <c r="T100" s="196">
        <f>T101+T175</f>
        <v>0.1519</v>
      </c>
      <c r="U100" s="40"/>
      <c r="V100" s="40"/>
      <c r="W100" s="40"/>
      <c r="X100" s="40"/>
      <c r="Y100" s="40"/>
      <c r="Z100" s="40"/>
      <c r="AA100" s="40"/>
      <c r="AB100" s="40"/>
      <c r="AC100" s="40"/>
      <c r="AD100" s="40"/>
      <c r="AE100" s="40"/>
      <c r="AT100" s="19" t="s">
        <v>74</v>
      </c>
      <c r="AU100" s="19" t="s">
        <v>120</v>
      </c>
      <c r="BK100" s="197">
        <f>BK101+BK175</f>
        <v>0</v>
      </c>
    </row>
    <row r="101" spans="1:63" s="12" customFormat="1" ht="25.9" customHeight="1">
      <c r="A101" s="12"/>
      <c r="B101" s="198"/>
      <c r="C101" s="199"/>
      <c r="D101" s="200" t="s">
        <v>74</v>
      </c>
      <c r="E101" s="201" t="s">
        <v>145</v>
      </c>
      <c r="F101" s="201" t="s">
        <v>146</v>
      </c>
      <c r="G101" s="199"/>
      <c r="H101" s="199"/>
      <c r="I101" s="202"/>
      <c r="J101" s="203">
        <f>BK101</f>
        <v>0</v>
      </c>
      <c r="K101" s="199"/>
      <c r="L101" s="204"/>
      <c r="M101" s="205"/>
      <c r="N101" s="206"/>
      <c r="O101" s="206"/>
      <c r="P101" s="207">
        <f>P102+P108+P147+P158+P170</f>
        <v>0</v>
      </c>
      <c r="Q101" s="206"/>
      <c r="R101" s="207">
        <f>R102+R108+R147+R158+R170</f>
        <v>6.544210809999999</v>
      </c>
      <c r="S101" s="206"/>
      <c r="T101" s="208">
        <f>T102+T108+T147+T158+T170</f>
        <v>0</v>
      </c>
      <c r="U101" s="12"/>
      <c r="V101" s="12"/>
      <c r="W101" s="12"/>
      <c r="X101" s="12"/>
      <c r="Y101" s="12"/>
      <c r="Z101" s="12"/>
      <c r="AA101" s="12"/>
      <c r="AB101" s="12"/>
      <c r="AC101" s="12"/>
      <c r="AD101" s="12"/>
      <c r="AE101" s="12"/>
      <c r="AR101" s="209" t="s">
        <v>82</v>
      </c>
      <c r="AT101" s="210" t="s">
        <v>74</v>
      </c>
      <c r="AU101" s="210" t="s">
        <v>75</v>
      </c>
      <c r="AY101" s="209" t="s">
        <v>147</v>
      </c>
      <c r="BK101" s="211">
        <f>BK102+BK108+BK147+BK158+BK170</f>
        <v>0</v>
      </c>
    </row>
    <row r="102" spans="1:63" s="12" customFormat="1" ht="22.8" customHeight="1">
      <c r="A102" s="12"/>
      <c r="B102" s="198"/>
      <c r="C102" s="199"/>
      <c r="D102" s="200" t="s">
        <v>74</v>
      </c>
      <c r="E102" s="212" t="s">
        <v>155</v>
      </c>
      <c r="F102" s="212" t="s">
        <v>468</v>
      </c>
      <c r="G102" s="199"/>
      <c r="H102" s="199"/>
      <c r="I102" s="202"/>
      <c r="J102" s="213">
        <f>BK102</f>
        <v>0</v>
      </c>
      <c r="K102" s="199"/>
      <c r="L102" s="204"/>
      <c r="M102" s="205"/>
      <c r="N102" s="206"/>
      <c r="O102" s="206"/>
      <c r="P102" s="207">
        <f>SUM(P103:P107)</f>
        <v>0</v>
      </c>
      <c r="Q102" s="206"/>
      <c r="R102" s="207">
        <f>SUM(R103:R107)</f>
        <v>0.12408</v>
      </c>
      <c r="S102" s="206"/>
      <c r="T102" s="208">
        <f>SUM(T103:T107)</f>
        <v>0</v>
      </c>
      <c r="U102" s="12"/>
      <c r="V102" s="12"/>
      <c r="W102" s="12"/>
      <c r="X102" s="12"/>
      <c r="Y102" s="12"/>
      <c r="Z102" s="12"/>
      <c r="AA102" s="12"/>
      <c r="AB102" s="12"/>
      <c r="AC102" s="12"/>
      <c r="AD102" s="12"/>
      <c r="AE102" s="12"/>
      <c r="AR102" s="209" t="s">
        <v>82</v>
      </c>
      <c r="AT102" s="210" t="s">
        <v>74</v>
      </c>
      <c r="AU102" s="210" t="s">
        <v>82</v>
      </c>
      <c r="AY102" s="209" t="s">
        <v>147</v>
      </c>
      <c r="BK102" s="211">
        <f>SUM(BK103:BK107)</f>
        <v>0</v>
      </c>
    </row>
    <row r="103" spans="1:65" s="2" customFormat="1" ht="49.05" customHeight="1">
      <c r="A103" s="40"/>
      <c r="B103" s="41"/>
      <c r="C103" s="214" t="s">
        <v>82</v>
      </c>
      <c r="D103" s="214" t="s">
        <v>150</v>
      </c>
      <c r="E103" s="215" t="s">
        <v>469</v>
      </c>
      <c r="F103" s="216" t="s">
        <v>470</v>
      </c>
      <c r="G103" s="217" t="s">
        <v>236</v>
      </c>
      <c r="H103" s="218">
        <v>11</v>
      </c>
      <c r="I103" s="219"/>
      <c r="J103" s="220">
        <f>ROUND(I103*H103,2)</f>
        <v>0</v>
      </c>
      <c r="K103" s="216" t="s">
        <v>202</v>
      </c>
      <c r="L103" s="46"/>
      <c r="M103" s="221" t="s">
        <v>19</v>
      </c>
      <c r="N103" s="222" t="s">
        <v>46</v>
      </c>
      <c r="O103" s="86"/>
      <c r="P103" s="223">
        <f>O103*H103</f>
        <v>0</v>
      </c>
      <c r="Q103" s="223">
        <v>0.01128</v>
      </c>
      <c r="R103" s="223">
        <f>Q103*H103</f>
        <v>0.12408</v>
      </c>
      <c r="S103" s="223">
        <v>0</v>
      </c>
      <c r="T103" s="224">
        <f>S103*H103</f>
        <v>0</v>
      </c>
      <c r="U103" s="40"/>
      <c r="V103" s="40"/>
      <c r="W103" s="40"/>
      <c r="X103" s="40"/>
      <c r="Y103" s="40"/>
      <c r="Z103" s="40"/>
      <c r="AA103" s="40"/>
      <c r="AB103" s="40"/>
      <c r="AC103" s="40"/>
      <c r="AD103" s="40"/>
      <c r="AE103" s="40"/>
      <c r="AR103" s="225" t="s">
        <v>155</v>
      </c>
      <c r="AT103" s="225" t="s">
        <v>150</v>
      </c>
      <c r="AU103" s="225" t="s">
        <v>84</v>
      </c>
      <c r="AY103" s="19" t="s">
        <v>147</v>
      </c>
      <c r="BE103" s="226">
        <f>IF(N103="základní",J103,0)</f>
        <v>0</v>
      </c>
      <c r="BF103" s="226">
        <f>IF(N103="snížená",J103,0)</f>
        <v>0</v>
      </c>
      <c r="BG103" s="226">
        <f>IF(N103="zákl. přenesená",J103,0)</f>
        <v>0</v>
      </c>
      <c r="BH103" s="226">
        <f>IF(N103="sníž. přenesená",J103,0)</f>
        <v>0</v>
      </c>
      <c r="BI103" s="226">
        <f>IF(N103="nulová",J103,0)</f>
        <v>0</v>
      </c>
      <c r="BJ103" s="19" t="s">
        <v>82</v>
      </c>
      <c r="BK103" s="226">
        <f>ROUND(I103*H103,2)</f>
        <v>0</v>
      </c>
      <c r="BL103" s="19" t="s">
        <v>155</v>
      </c>
      <c r="BM103" s="225" t="s">
        <v>471</v>
      </c>
    </row>
    <row r="104" spans="1:47" s="2" customFormat="1" ht="12">
      <c r="A104" s="40"/>
      <c r="B104" s="41"/>
      <c r="C104" s="42"/>
      <c r="D104" s="234" t="s">
        <v>213</v>
      </c>
      <c r="E104" s="42"/>
      <c r="F104" s="265" t="s">
        <v>472</v>
      </c>
      <c r="G104" s="42"/>
      <c r="H104" s="42"/>
      <c r="I104" s="229"/>
      <c r="J104" s="42"/>
      <c r="K104" s="42"/>
      <c r="L104" s="46"/>
      <c r="M104" s="230"/>
      <c r="N104" s="231"/>
      <c r="O104" s="86"/>
      <c r="P104" s="86"/>
      <c r="Q104" s="86"/>
      <c r="R104" s="86"/>
      <c r="S104" s="86"/>
      <c r="T104" s="87"/>
      <c r="U104" s="40"/>
      <c r="V104" s="40"/>
      <c r="W104" s="40"/>
      <c r="X104" s="40"/>
      <c r="Y104" s="40"/>
      <c r="Z104" s="40"/>
      <c r="AA104" s="40"/>
      <c r="AB104" s="40"/>
      <c r="AC104" s="40"/>
      <c r="AD104" s="40"/>
      <c r="AE104" s="40"/>
      <c r="AT104" s="19" t="s">
        <v>213</v>
      </c>
      <c r="AU104" s="19" t="s">
        <v>84</v>
      </c>
    </row>
    <row r="105" spans="1:51" s="13" customFormat="1" ht="12">
      <c r="A105" s="13"/>
      <c r="B105" s="232"/>
      <c r="C105" s="233"/>
      <c r="D105" s="234" t="s">
        <v>159</v>
      </c>
      <c r="E105" s="235" t="s">
        <v>19</v>
      </c>
      <c r="F105" s="236" t="s">
        <v>473</v>
      </c>
      <c r="G105" s="233"/>
      <c r="H105" s="235" t="s">
        <v>19</v>
      </c>
      <c r="I105" s="237"/>
      <c r="J105" s="233"/>
      <c r="K105" s="233"/>
      <c r="L105" s="238"/>
      <c r="M105" s="239"/>
      <c r="N105" s="240"/>
      <c r="O105" s="240"/>
      <c r="P105" s="240"/>
      <c r="Q105" s="240"/>
      <c r="R105" s="240"/>
      <c r="S105" s="240"/>
      <c r="T105" s="241"/>
      <c r="U105" s="13"/>
      <c r="V105" s="13"/>
      <c r="W105" s="13"/>
      <c r="X105" s="13"/>
      <c r="Y105" s="13"/>
      <c r="Z105" s="13"/>
      <c r="AA105" s="13"/>
      <c r="AB105" s="13"/>
      <c r="AC105" s="13"/>
      <c r="AD105" s="13"/>
      <c r="AE105" s="13"/>
      <c r="AT105" s="242" t="s">
        <v>159</v>
      </c>
      <c r="AU105" s="242" t="s">
        <v>84</v>
      </c>
      <c r="AV105" s="13" t="s">
        <v>82</v>
      </c>
      <c r="AW105" s="13" t="s">
        <v>37</v>
      </c>
      <c r="AX105" s="13" t="s">
        <v>75</v>
      </c>
      <c r="AY105" s="242" t="s">
        <v>147</v>
      </c>
    </row>
    <row r="106" spans="1:51" s="14" customFormat="1" ht="12">
      <c r="A106" s="14"/>
      <c r="B106" s="243"/>
      <c r="C106" s="244"/>
      <c r="D106" s="234" t="s">
        <v>159</v>
      </c>
      <c r="E106" s="245" t="s">
        <v>19</v>
      </c>
      <c r="F106" s="246" t="s">
        <v>474</v>
      </c>
      <c r="G106" s="244"/>
      <c r="H106" s="247">
        <v>11</v>
      </c>
      <c r="I106" s="248"/>
      <c r="J106" s="244"/>
      <c r="K106" s="244"/>
      <c r="L106" s="249"/>
      <c r="M106" s="250"/>
      <c r="N106" s="251"/>
      <c r="O106" s="251"/>
      <c r="P106" s="251"/>
      <c r="Q106" s="251"/>
      <c r="R106" s="251"/>
      <c r="S106" s="251"/>
      <c r="T106" s="252"/>
      <c r="U106" s="14"/>
      <c r="V106" s="14"/>
      <c r="W106" s="14"/>
      <c r="X106" s="14"/>
      <c r="Y106" s="14"/>
      <c r="Z106" s="14"/>
      <c r="AA106" s="14"/>
      <c r="AB106" s="14"/>
      <c r="AC106" s="14"/>
      <c r="AD106" s="14"/>
      <c r="AE106" s="14"/>
      <c r="AT106" s="253" t="s">
        <v>159</v>
      </c>
      <c r="AU106" s="253" t="s">
        <v>84</v>
      </c>
      <c r="AV106" s="14" t="s">
        <v>84</v>
      </c>
      <c r="AW106" s="14" t="s">
        <v>37</v>
      </c>
      <c r="AX106" s="14" t="s">
        <v>75</v>
      </c>
      <c r="AY106" s="253" t="s">
        <v>147</v>
      </c>
    </row>
    <row r="107" spans="1:51" s="15" customFormat="1" ht="12">
      <c r="A107" s="15"/>
      <c r="B107" s="254"/>
      <c r="C107" s="255"/>
      <c r="D107" s="234" t="s">
        <v>159</v>
      </c>
      <c r="E107" s="256" t="s">
        <v>19</v>
      </c>
      <c r="F107" s="257" t="s">
        <v>162</v>
      </c>
      <c r="G107" s="255"/>
      <c r="H107" s="258">
        <v>11</v>
      </c>
      <c r="I107" s="259"/>
      <c r="J107" s="255"/>
      <c r="K107" s="255"/>
      <c r="L107" s="260"/>
      <c r="M107" s="261"/>
      <c r="N107" s="262"/>
      <c r="O107" s="262"/>
      <c r="P107" s="262"/>
      <c r="Q107" s="262"/>
      <c r="R107" s="262"/>
      <c r="S107" s="262"/>
      <c r="T107" s="263"/>
      <c r="U107" s="15"/>
      <c r="V107" s="15"/>
      <c r="W107" s="15"/>
      <c r="X107" s="15"/>
      <c r="Y107" s="15"/>
      <c r="Z107" s="15"/>
      <c r="AA107" s="15"/>
      <c r="AB107" s="15"/>
      <c r="AC107" s="15"/>
      <c r="AD107" s="15"/>
      <c r="AE107" s="15"/>
      <c r="AT107" s="264" t="s">
        <v>159</v>
      </c>
      <c r="AU107" s="264" t="s">
        <v>84</v>
      </c>
      <c r="AV107" s="15" t="s">
        <v>155</v>
      </c>
      <c r="AW107" s="15" t="s">
        <v>37</v>
      </c>
      <c r="AX107" s="15" t="s">
        <v>82</v>
      </c>
      <c r="AY107" s="264" t="s">
        <v>147</v>
      </c>
    </row>
    <row r="108" spans="1:63" s="12" customFormat="1" ht="22.8" customHeight="1">
      <c r="A108" s="12"/>
      <c r="B108" s="198"/>
      <c r="C108" s="199"/>
      <c r="D108" s="200" t="s">
        <v>74</v>
      </c>
      <c r="E108" s="212" t="s">
        <v>188</v>
      </c>
      <c r="F108" s="212" t="s">
        <v>475</v>
      </c>
      <c r="G108" s="199"/>
      <c r="H108" s="199"/>
      <c r="I108" s="202"/>
      <c r="J108" s="213">
        <f>BK108</f>
        <v>0</v>
      </c>
      <c r="K108" s="199"/>
      <c r="L108" s="204"/>
      <c r="M108" s="205"/>
      <c r="N108" s="206"/>
      <c r="O108" s="206"/>
      <c r="P108" s="207">
        <f>SUM(P109:P146)</f>
        <v>0</v>
      </c>
      <c r="Q108" s="206"/>
      <c r="R108" s="207">
        <f>SUM(R109:R146)</f>
        <v>6.332408409999999</v>
      </c>
      <c r="S108" s="206"/>
      <c r="T108" s="208">
        <f>SUM(T109:T146)</f>
        <v>0</v>
      </c>
      <c r="U108" s="12"/>
      <c r="V108" s="12"/>
      <c r="W108" s="12"/>
      <c r="X108" s="12"/>
      <c r="Y108" s="12"/>
      <c r="Z108" s="12"/>
      <c r="AA108" s="12"/>
      <c r="AB108" s="12"/>
      <c r="AC108" s="12"/>
      <c r="AD108" s="12"/>
      <c r="AE108" s="12"/>
      <c r="AR108" s="209" t="s">
        <v>82</v>
      </c>
      <c r="AT108" s="210" t="s">
        <v>74</v>
      </c>
      <c r="AU108" s="210" t="s">
        <v>82</v>
      </c>
      <c r="AY108" s="209" t="s">
        <v>147</v>
      </c>
      <c r="BK108" s="211">
        <f>SUM(BK109:BK146)</f>
        <v>0</v>
      </c>
    </row>
    <row r="109" spans="1:65" s="2" customFormat="1" ht="24.15" customHeight="1">
      <c r="A109" s="40"/>
      <c r="B109" s="41"/>
      <c r="C109" s="214" t="s">
        <v>84</v>
      </c>
      <c r="D109" s="214" t="s">
        <v>150</v>
      </c>
      <c r="E109" s="215" t="s">
        <v>476</v>
      </c>
      <c r="F109" s="216" t="s">
        <v>477</v>
      </c>
      <c r="G109" s="217" t="s">
        <v>236</v>
      </c>
      <c r="H109" s="218">
        <v>490</v>
      </c>
      <c r="I109" s="219"/>
      <c r="J109" s="220">
        <f>ROUND(I109*H109,2)</f>
        <v>0</v>
      </c>
      <c r="K109" s="216" t="s">
        <v>154</v>
      </c>
      <c r="L109" s="46"/>
      <c r="M109" s="221" t="s">
        <v>19</v>
      </c>
      <c r="N109" s="222" t="s">
        <v>46</v>
      </c>
      <c r="O109" s="86"/>
      <c r="P109" s="223">
        <f>O109*H109</f>
        <v>0</v>
      </c>
      <c r="Q109" s="223">
        <v>0.0052</v>
      </c>
      <c r="R109" s="223">
        <f>Q109*H109</f>
        <v>2.548</v>
      </c>
      <c r="S109" s="223">
        <v>0</v>
      </c>
      <c r="T109" s="224">
        <f>S109*H109</f>
        <v>0</v>
      </c>
      <c r="U109" s="40"/>
      <c r="V109" s="40"/>
      <c r="W109" s="40"/>
      <c r="X109" s="40"/>
      <c r="Y109" s="40"/>
      <c r="Z109" s="40"/>
      <c r="AA109" s="40"/>
      <c r="AB109" s="40"/>
      <c r="AC109" s="40"/>
      <c r="AD109" s="40"/>
      <c r="AE109" s="40"/>
      <c r="AR109" s="225" t="s">
        <v>155</v>
      </c>
      <c r="AT109" s="225" t="s">
        <v>150</v>
      </c>
      <c r="AU109" s="225" t="s">
        <v>84</v>
      </c>
      <c r="AY109" s="19" t="s">
        <v>147</v>
      </c>
      <c r="BE109" s="226">
        <f>IF(N109="základní",J109,0)</f>
        <v>0</v>
      </c>
      <c r="BF109" s="226">
        <f>IF(N109="snížená",J109,0)</f>
        <v>0</v>
      </c>
      <c r="BG109" s="226">
        <f>IF(N109="zákl. přenesená",J109,0)</f>
        <v>0</v>
      </c>
      <c r="BH109" s="226">
        <f>IF(N109="sníž. přenesená",J109,0)</f>
        <v>0</v>
      </c>
      <c r="BI109" s="226">
        <f>IF(N109="nulová",J109,0)</f>
        <v>0</v>
      </c>
      <c r="BJ109" s="19" t="s">
        <v>82</v>
      </c>
      <c r="BK109" s="226">
        <f>ROUND(I109*H109,2)</f>
        <v>0</v>
      </c>
      <c r="BL109" s="19" t="s">
        <v>155</v>
      </c>
      <c r="BM109" s="225" t="s">
        <v>478</v>
      </c>
    </row>
    <row r="110" spans="1:47" s="2" customFormat="1" ht="12">
      <c r="A110" s="40"/>
      <c r="B110" s="41"/>
      <c r="C110" s="42"/>
      <c r="D110" s="227" t="s">
        <v>157</v>
      </c>
      <c r="E110" s="42"/>
      <c r="F110" s="228" t="s">
        <v>479</v>
      </c>
      <c r="G110" s="42"/>
      <c r="H110" s="42"/>
      <c r="I110" s="229"/>
      <c r="J110" s="42"/>
      <c r="K110" s="42"/>
      <c r="L110" s="46"/>
      <c r="M110" s="230"/>
      <c r="N110" s="231"/>
      <c r="O110" s="86"/>
      <c r="P110" s="86"/>
      <c r="Q110" s="86"/>
      <c r="R110" s="86"/>
      <c r="S110" s="86"/>
      <c r="T110" s="87"/>
      <c r="U110" s="40"/>
      <c r="V110" s="40"/>
      <c r="W110" s="40"/>
      <c r="X110" s="40"/>
      <c r="Y110" s="40"/>
      <c r="Z110" s="40"/>
      <c r="AA110" s="40"/>
      <c r="AB110" s="40"/>
      <c r="AC110" s="40"/>
      <c r="AD110" s="40"/>
      <c r="AE110" s="40"/>
      <c r="AT110" s="19" t="s">
        <v>157</v>
      </c>
      <c r="AU110" s="19" t="s">
        <v>84</v>
      </c>
    </row>
    <row r="111" spans="1:51" s="13" customFormat="1" ht="12">
      <c r="A111" s="13"/>
      <c r="B111" s="232"/>
      <c r="C111" s="233"/>
      <c r="D111" s="234" t="s">
        <v>159</v>
      </c>
      <c r="E111" s="235" t="s">
        <v>19</v>
      </c>
      <c r="F111" s="236" t="s">
        <v>480</v>
      </c>
      <c r="G111" s="233"/>
      <c r="H111" s="235" t="s">
        <v>19</v>
      </c>
      <c r="I111" s="237"/>
      <c r="J111" s="233"/>
      <c r="K111" s="233"/>
      <c r="L111" s="238"/>
      <c r="M111" s="239"/>
      <c r="N111" s="240"/>
      <c r="O111" s="240"/>
      <c r="P111" s="240"/>
      <c r="Q111" s="240"/>
      <c r="R111" s="240"/>
      <c r="S111" s="240"/>
      <c r="T111" s="241"/>
      <c r="U111" s="13"/>
      <c r="V111" s="13"/>
      <c r="W111" s="13"/>
      <c r="X111" s="13"/>
      <c r="Y111" s="13"/>
      <c r="Z111" s="13"/>
      <c r="AA111" s="13"/>
      <c r="AB111" s="13"/>
      <c r="AC111" s="13"/>
      <c r="AD111" s="13"/>
      <c r="AE111" s="13"/>
      <c r="AT111" s="242" t="s">
        <v>159</v>
      </c>
      <c r="AU111" s="242" t="s">
        <v>84</v>
      </c>
      <c r="AV111" s="13" t="s">
        <v>82</v>
      </c>
      <c r="AW111" s="13" t="s">
        <v>37</v>
      </c>
      <c r="AX111" s="13" t="s">
        <v>75</v>
      </c>
      <c r="AY111" s="242" t="s">
        <v>147</v>
      </c>
    </row>
    <row r="112" spans="1:51" s="14" customFormat="1" ht="12">
      <c r="A112" s="14"/>
      <c r="B112" s="243"/>
      <c r="C112" s="244"/>
      <c r="D112" s="234" t="s">
        <v>159</v>
      </c>
      <c r="E112" s="245" t="s">
        <v>19</v>
      </c>
      <c r="F112" s="246" t="s">
        <v>446</v>
      </c>
      <c r="G112" s="244"/>
      <c r="H112" s="247">
        <v>490</v>
      </c>
      <c r="I112" s="248"/>
      <c r="J112" s="244"/>
      <c r="K112" s="244"/>
      <c r="L112" s="249"/>
      <c r="M112" s="250"/>
      <c r="N112" s="251"/>
      <c r="O112" s="251"/>
      <c r="P112" s="251"/>
      <c r="Q112" s="251"/>
      <c r="R112" s="251"/>
      <c r="S112" s="251"/>
      <c r="T112" s="252"/>
      <c r="U112" s="14"/>
      <c r="V112" s="14"/>
      <c r="W112" s="14"/>
      <c r="X112" s="14"/>
      <c r="Y112" s="14"/>
      <c r="Z112" s="14"/>
      <c r="AA112" s="14"/>
      <c r="AB112" s="14"/>
      <c r="AC112" s="14"/>
      <c r="AD112" s="14"/>
      <c r="AE112" s="14"/>
      <c r="AT112" s="253" t="s">
        <v>159</v>
      </c>
      <c r="AU112" s="253" t="s">
        <v>84</v>
      </c>
      <c r="AV112" s="14" t="s">
        <v>84</v>
      </c>
      <c r="AW112" s="14" t="s">
        <v>37</v>
      </c>
      <c r="AX112" s="14" t="s">
        <v>75</v>
      </c>
      <c r="AY112" s="253" t="s">
        <v>147</v>
      </c>
    </row>
    <row r="113" spans="1:51" s="15" customFormat="1" ht="12">
      <c r="A113" s="15"/>
      <c r="B113" s="254"/>
      <c r="C113" s="255"/>
      <c r="D113" s="234" t="s">
        <v>159</v>
      </c>
      <c r="E113" s="256" t="s">
        <v>19</v>
      </c>
      <c r="F113" s="257" t="s">
        <v>162</v>
      </c>
      <c r="G113" s="255"/>
      <c r="H113" s="258">
        <v>490</v>
      </c>
      <c r="I113" s="259"/>
      <c r="J113" s="255"/>
      <c r="K113" s="255"/>
      <c r="L113" s="260"/>
      <c r="M113" s="261"/>
      <c r="N113" s="262"/>
      <c r="O113" s="262"/>
      <c r="P113" s="262"/>
      <c r="Q113" s="262"/>
      <c r="R113" s="262"/>
      <c r="S113" s="262"/>
      <c r="T113" s="263"/>
      <c r="U113" s="15"/>
      <c r="V113" s="15"/>
      <c r="W113" s="15"/>
      <c r="X113" s="15"/>
      <c r="Y113" s="15"/>
      <c r="Z113" s="15"/>
      <c r="AA113" s="15"/>
      <c r="AB113" s="15"/>
      <c r="AC113" s="15"/>
      <c r="AD113" s="15"/>
      <c r="AE113" s="15"/>
      <c r="AT113" s="264" t="s">
        <v>159</v>
      </c>
      <c r="AU113" s="264" t="s">
        <v>84</v>
      </c>
      <c r="AV113" s="15" t="s">
        <v>155</v>
      </c>
      <c r="AW113" s="15" t="s">
        <v>37</v>
      </c>
      <c r="AX113" s="15" t="s">
        <v>82</v>
      </c>
      <c r="AY113" s="264" t="s">
        <v>147</v>
      </c>
    </row>
    <row r="114" spans="1:65" s="2" customFormat="1" ht="24.15" customHeight="1">
      <c r="A114" s="40"/>
      <c r="B114" s="41"/>
      <c r="C114" s="214" t="s">
        <v>167</v>
      </c>
      <c r="D114" s="214" t="s">
        <v>150</v>
      </c>
      <c r="E114" s="215" t="s">
        <v>481</v>
      </c>
      <c r="F114" s="216" t="s">
        <v>482</v>
      </c>
      <c r="G114" s="217" t="s">
        <v>236</v>
      </c>
      <c r="H114" s="218">
        <v>200</v>
      </c>
      <c r="I114" s="219"/>
      <c r="J114" s="220">
        <f>ROUND(I114*H114,2)</f>
        <v>0</v>
      </c>
      <c r="K114" s="216" t="s">
        <v>154</v>
      </c>
      <c r="L114" s="46"/>
      <c r="M114" s="221" t="s">
        <v>19</v>
      </c>
      <c r="N114" s="222" t="s">
        <v>46</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155</v>
      </c>
      <c r="AT114" s="225" t="s">
        <v>150</v>
      </c>
      <c r="AU114" s="225" t="s">
        <v>84</v>
      </c>
      <c r="AY114" s="19" t="s">
        <v>147</v>
      </c>
      <c r="BE114" s="226">
        <f>IF(N114="základní",J114,0)</f>
        <v>0</v>
      </c>
      <c r="BF114" s="226">
        <f>IF(N114="snížená",J114,0)</f>
        <v>0</v>
      </c>
      <c r="BG114" s="226">
        <f>IF(N114="zákl. přenesená",J114,0)</f>
        <v>0</v>
      </c>
      <c r="BH114" s="226">
        <f>IF(N114="sníž. přenesená",J114,0)</f>
        <v>0</v>
      </c>
      <c r="BI114" s="226">
        <f>IF(N114="nulová",J114,0)</f>
        <v>0</v>
      </c>
      <c r="BJ114" s="19" t="s">
        <v>82</v>
      </c>
      <c r="BK114" s="226">
        <f>ROUND(I114*H114,2)</f>
        <v>0</v>
      </c>
      <c r="BL114" s="19" t="s">
        <v>155</v>
      </c>
      <c r="BM114" s="225" t="s">
        <v>483</v>
      </c>
    </row>
    <row r="115" spans="1:47" s="2" customFormat="1" ht="12">
      <c r="A115" s="40"/>
      <c r="B115" s="41"/>
      <c r="C115" s="42"/>
      <c r="D115" s="227" t="s">
        <v>157</v>
      </c>
      <c r="E115" s="42"/>
      <c r="F115" s="228" t="s">
        <v>484</v>
      </c>
      <c r="G115" s="42"/>
      <c r="H115" s="42"/>
      <c r="I115" s="229"/>
      <c r="J115" s="42"/>
      <c r="K115" s="42"/>
      <c r="L115" s="46"/>
      <c r="M115" s="230"/>
      <c r="N115" s="231"/>
      <c r="O115" s="86"/>
      <c r="P115" s="86"/>
      <c r="Q115" s="86"/>
      <c r="R115" s="86"/>
      <c r="S115" s="86"/>
      <c r="T115" s="87"/>
      <c r="U115" s="40"/>
      <c r="V115" s="40"/>
      <c r="W115" s="40"/>
      <c r="X115" s="40"/>
      <c r="Y115" s="40"/>
      <c r="Z115" s="40"/>
      <c r="AA115" s="40"/>
      <c r="AB115" s="40"/>
      <c r="AC115" s="40"/>
      <c r="AD115" s="40"/>
      <c r="AE115" s="40"/>
      <c r="AT115" s="19" t="s">
        <v>157</v>
      </c>
      <c r="AU115" s="19" t="s">
        <v>84</v>
      </c>
    </row>
    <row r="116" spans="1:51" s="13" customFormat="1" ht="12">
      <c r="A116" s="13"/>
      <c r="B116" s="232"/>
      <c r="C116" s="233"/>
      <c r="D116" s="234" t="s">
        <v>159</v>
      </c>
      <c r="E116" s="235" t="s">
        <v>19</v>
      </c>
      <c r="F116" s="236" t="s">
        <v>485</v>
      </c>
      <c r="G116" s="233"/>
      <c r="H116" s="235" t="s">
        <v>19</v>
      </c>
      <c r="I116" s="237"/>
      <c r="J116" s="233"/>
      <c r="K116" s="233"/>
      <c r="L116" s="238"/>
      <c r="M116" s="239"/>
      <c r="N116" s="240"/>
      <c r="O116" s="240"/>
      <c r="P116" s="240"/>
      <c r="Q116" s="240"/>
      <c r="R116" s="240"/>
      <c r="S116" s="240"/>
      <c r="T116" s="241"/>
      <c r="U116" s="13"/>
      <c r="V116" s="13"/>
      <c r="W116" s="13"/>
      <c r="X116" s="13"/>
      <c r="Y116" s="13"/>
      <c r="Z116" s="13"/>
      <c r="AA116" s="13"/>
      <c r="AB116" s="13"/>
      <c r="AC116" s="13"/>
      <c r="AD116" s="13"/>
      <c r="AE116" s="13"/>
      <c r="AT116" s="242" t="s">
        <v>159</v>
      </c>
      <c r="AU116" s="242" t="s">
        <v>84</v>
      </c>
      <c r="AV116" s="13" t="s">
        <v>82</v>
      </c>
      <c r="AW116" s="13" t="s">
        <v>37</v>
      </c>
      <c r="AX116" s="13" t="s">
        <v>75</v>
      </c>
      <c r="AY116" s="242" t="s">
        <v>147</v>
      </c>
    </row>
    <row r="117" spans="1:51" s="13" customFormat="1" ht="12">
      <c r="A117" s="13"/>
      <c r="B117" s="232"/>
      <c r="C117" s="233"/>
      <c r="D117" s="234" t="s">
        <v>159</v>
      </c>
      <c r="E117" s="235" t="s">
        <v>19</v>
      </c>
      <c r="F117" s="236" t="s">
        <v>486</v>
      </c>
      <c r="G117" s="233"/>
      <c r="H117" s="235" t="s">
        <v>19</v>
      </c>
      <c r="I117" s="237"/>
      <c r="J117" s="233"/>
      <c r="K117" s="233"/>
      <c r="L117" s="238"/>
      <c r="M117" s="239"/>
      <c r="N117" s="240"/>
      <c r="O117" s="240"/>
      <c r="P117" s="240"/>
      <c r="Q117" s="240"/>
      <c r="R117" s="240"/>
      <c r="S117" s="240"/>
      <c r="T117" s="241"/>
      <c r="U117" s="13"/>
      <c r="V117" s="13"/>
      <c r="W117" s="13"/>
      <c r="X117" s="13"/>
      <c r="Y117" s="13"/>
      <c r="Z117" s="13"/>
      <c r="AA117" s="13"/>
      <c r="AB117" s="13"/>
      <c r="AC117" s="13"/>
      <c r="AD117" s="13"/>
      <c r="AE117" s="13"/>
      <c r="AT117" s="242" t="s">
        <v>159</v>
      </c>
      <c r="AU117" s="242" t="s">
        <v>84</v>
      </c>
      <c r="AV117" s="13" t="s">
        <v>82</v>
      </c>
      <c r="AW117" s="13" t="s">
        <v>37</v>
      </c>
      <c r="AX117" s="13" t="s">
        <v>75</v>
      </c>
      <c r="AY117" s="242" t="s">
        <v>147</v>
      </c>
    </row>
    <row r="118" spans="1:51" s="14" customFormat="1" ht="12">
      <c r="A118" s="14"/>
      <c r="B118" s="243"/>
      <c r="C118" s="244"/>
      <c r="D118" s="234" t="s">
        <v>159</v>
      </c>
      <c r="E118" s="245" t="s">
        <v>19</v>
      </c>
      <c r="F118" s="246" t="s">
        <v>487</v>
      </c>
      <c r="G118" s="244"/>
      <c r="H118" s="247">
        <v>200</v>
      </c>
      <c r="I118" s="248"/>
      <c r="J118" s="244"/>
      <c r="K118" s="244"/>
      <c r="L118" s="249"/>
      <c r="M118" s="250"/>
      <c r="N118" s="251"/>
      <c r="O118" s="251"/>
      <c r="P118" s="251"/>
      <c r="Q118" s="251"/>
      <c r="R118" s="251"/>
      <c r="S118" s="251"/>
      <c r="T118" s="252"/>
      <c r="U118" s="14"/>
      <c r="V118" s="14"/>
      <c r="W118" s="14"/>
      <c r="X118" s="14"/>
      <c r="Y118" s="14"/>
      <c r="Z118" s="14"/>
      <c r="AA118" s="14"/>
      <c r="AB118" s="14"/>
      <c r="AC118" s="14"/>
      <c r="AD118" s="14"/>
      <c r="AE118" s="14"/>
      <c r="AT118" s="253" t="s">
        <v>159</v>
      </c>
      <c r="AU118" s="253" t="s">
        <v>84</v>
      </c>
      <c r="AV118" s="14" t="s">
        <v>84</v>
      </c>
      <c r="AW118" s="14" t="s">
        <v>37</v>
      </c>
      <c r="AX118" s="14" t="s">
        <v>75</v>
      </c>
      <c r="AY118" s="253" t="s">
        <v>147</v>
      </c>
    </row>
    <row r="119" spans="1:51" s="15" customFormat="1" ht="12">
      <c r="A119" s="15"/>
      <c r="B119" s="254"/>
      <c r="C119" s="255"/>
      <c r="D119" s="234" t="s">
        <v>159</v>
      </c>
      <c r="E119" s="256" t="s">
        <v>19</v>
      </c>
      <c r="F119" s="257" t="s">
        <v>162</v>
      </c>
      <c r="G119" s="255"/>
      <c r="H119" s="258">
        <v>200</v>
      </c>
      <c r="I119" s="259"/>
      <c r="J119" s="255"/>
      <c r="K119" s="255"/>
      <c r="L119" s="260"/>
      <c r="M119" s="261"/>
      <c r="N119" s="262"/>
      <c r="O119" s="262"/>
      <c r="P119" s="262"/>
      <c r="Q119" s="262"/>
      <c r="R119" s="262"/>
      <c r="S119" s="262"/>
      <c r="T119" s="263"/>
      <c r="U119" s="15"/>
      <c r="V119" s="15"/>
      <c r="W119" s="15"/>
      <c r="X119" s="15"/>
      <c r="Y119" s="15"/>
      <c r="Z119" s="15"/>
      <c r="AA119" s="15"/>
      <c r="AB119" s="15"/>
      <c r="AC119" s="15"/>
      <c r="AD119" s="15"/>
      <c r="AE119" s="15"/>
      <c r="AT119" s="264" t="s">
        <v>159</v>
      </c>
      <c r="AU119" s="264" t="s">
        <v>84</v>
      </c>
      <c r="AV119" s="15" t="s">
        <v>155</v>
      </c>
      <c r="AW119" s="15" t="s">
        <v>37</v>
      </c>
      <c r="AX119" s="15" t="s">
        <v>82</v>
      </c>
      <c r="AY119" s="264" t="s">
        <v>147</v>
      </c>
    </row>
    <row r="120" spans="1:65" s="2" customFormat="1" ht="21.75" customHeight="1">
      <c r="A120" s="40"/>
      <c r="B120" s="41"/>
      <c r="C120" s="214" t="s">
        <v>155</v>
      </c>
      <c r="D120" s="214" t="s">
        <v>150</v>
      </c>
      <c r="E120" s="215" t="s">
        <v>488</v>
      </c>
      <c r="F120" s="216" t="s">
        <v>489</v>
      </c>
      <c r="G120" s="217" t="s">
        <v>153</v>
      </c>
      <c r="H120" s="218">
        <v>1.422</v>
      </c>
      <c r="I120" s="219"/>
      <c r="J120" s="220">
        <f>ROUND(I120*H120,2)</f>
        <v>0</v>
      </c>
      <c r="K120" s="216" t="s">
        <v>154</v>
      </c>
      <c r="L120" s="46"/>
      <c r="M120" s="221" t="s">
        <v>19</v>
      </c>
      <c r="N120" s="222" t="s">
        <v>46</v>
      </c>
      <c r="O120" s="86"/>
      <c r="P120" s="223">
        <f>O120*H120</f>
        <v>0</v>
      </c>
      <c r="Q120" s="223">
        <v>2.50187</v>
      </c>
      <c r="R120" s="223">
        <f>Q120*H120</f>
        <v>3.5576591399999997</v>
      </c>
      <c r="S120" s="223">
        <v>0</v>
      </c>
      <c r="T120" s="224">
        <f>S120*H120</f>
        <v>0</v>
      </c>
      <c r="U120" s="40"/>
      <c r="V120" s="40"/>
      <c r="W120" s="40"/>
      <c r="X120" s="40"/>
      <c r="Y120" s="40"/>
      <c r="Z120" s="40"/>
      <c r="AA120" s="40"/>
      <c r="AB120" s="40"/>
      <c r="AC120" s="40"/>
      <c r="AD120" s="40"/>
      <c r="AE120" s="40"/>
      <c r="AR120" s="225" t="s">
        <v>155</v>
      </c>
      <c r="AT120" s="225" t="s">
        <v>150</v>
      </c>
      <c r="AU120" s="225" t="s">
        <v>84</v>
      </c>
      <c r="AY120" s="19" t="s">
        <v>147</v>
      </c>
      <c r="BE120" s="226">
        <f>IF(N120="základní",J120,0)</f>
        <v>0</v>
      </c>
      <c r="BF120" s="226">
        <f>IF(N120="snížená",J120,0)</f>
        <v>0</v>
      </c>
      <c r="BG120" s="226">
        <f>IF(N120="zákl. přenesená",J120,0)</f>
        <v>0</v>
      </c>
      <c r="BH120" s="226">
        <f>IF(N120="sníž. přenesená",J120,0)</f>
        <v>0</v>
      </c>
      <c r="BI120" s="226">
        <f>IF(N120="nulová",J120,0)</f>
        <v>0</v>
      </c>
      <c r="BJ120" s="19" t="s">
        <v>82</v>
      </c>
      <c r="BK120" s="226">
        <f>ROUND(I120*H120,2)</f>
        <v>0</v>
      </c>
      <c r="BL120" s="19" t="s">
        <v>155</v>
      </c>
      <c r="BM120" s="225" t="s">
        <v>490</v>
      </c>
    </row>
    <row r="121" spans="1:47" s="2" customFormat="1" ht="12">
      <c r="A121" s="40"/>
      <c r="B121" s="41"/>
      <c r="C121" s="42"/>
      <c r="D121" s="227" t="s">
        <v>157</v>
      </c>
      <c r="E121" s="42"/>
      <c r="F121" s="228" t="s">
        <v>491</v>
      </c>
      <c r="G121" s="42"/>
      <c r="H121" s="42"/>
      <c r="I121" s="229"/>
      <c r="J121" s="42"/>
      <c r="K121" s="42"/>
      <c r="L121" s="46"/>
      <c r="M121" s="230"/>
      <c r="N121" s="231"/>
      <c r="O121" s="86"/>
      <c r="P121" s="86"/>
      <c r="Q121" s="86"/>
      <c r="R121" s="86"/>
      <c r="S121" s="86"/>
      <c r="T121" s="87"/>
      <c r="U121" s="40"/>
      <c r="V121" s="40"/>
      <c r="W121" s="40"/>
      <c r="X121" s="40"/>
      <c r="Y121" s="40"/>
      <c r="Z121" s="40"/>
      <c r="AA121" s="40"/>
      <c r="AB121" s="40"/>
      <c r="AC121" s="40"/>
      <c r="AD121" s="40"/>
      <c r="AE121" s="40"/>
      <c r="AT121" s="19" t="s">
        <v>157</v>
      </c>
      <c r="AU121" s="19" t="s">
        <v>84</v>
      </c>
    </row>
    <row r="122" spans="1:51" s="13" customFormat="1" ht="12">
      <c r="A122" s="13"/>
      <c r="B122" s="232"/>
      <c r="C122" s="233"/>
      <c r="D122" s="234" t="s">
        <v>159</v>
      </c>
      <c r="E122" s="235" t="s">
        <v>19</v>
      </c>
      <c r="F122" s="236" t="s">
        <v>492</v>
      </c>
      <c r="G122" s="233"/>
      <c r="H122" s="235" t="s">
        <v>19</v>
      </c>
      <c r="I122" s="237"/>
      <c r="J122" s="233"/>
      <c r="K122" s="233"/>
      <c r="L122" s="238"/>
      <c r="M122" s="239"/>
      <c r="N122" s="240"/>
      <c r="O122" s="240"/>
      <c r="P122" s="240"/>
      <c r="Q122" s="240"/>
      <c r="R122" s="240"/>
      <c r="S122" s="240"/>
      <c r="T122" s="241"/>
      <c r="U122" s="13"/>
      <c r="V122" s="13"/>
      <c r="W122" s="13"/>
      <c r="X122" s="13"/>
      <c r="Y122" s="13"/>
      <c r="Z122" s="13"/>
      <c r="AA122" s="13"/>
      <c r="AB122" s="13"/>
      <c r="AC122" s="13"/>
      <c r="AD122" s="13"/>
      <c r="AE122" s="13"/>
      <c r="AT122" s="242" t="s">
        <v>159</v>
      </c>
      <c r="AU122" s="242" t="s">
        <v>84</v>
      </c>
      <c r="AV122" s="13" t="s">
        <v>82</v>
      </c>
      <c r="AW122" s="13" t="s">
        <v>37</v>
      </c>
      <c r="AX122" s="13" t="s">
        <v>75</v>
      </c>
      <c r="AY122" s="242" t="s">
        <v>147</v>
      </c>
    </row>
    <row r="123" spans="1:51" s="13" customFormat="1" ht="12">
      <c r="A123" s="13"/>
      <c r="B123" s="232"/>
      <c r="C123" s="233"/>
      <c r="D123" s="234" t="s">
        <v>159</v>
      </c>
      <c r="E123" s="235" t="s">
        <v>19</v>
      </c>
      <c r="F123" s="236" t="s">
        <v>493</v>
      </c>
      <c r="G123" s="233"/>
      <c r="H123" s="235" t="s">
        <v>19</v>
      </c>
      <c r="I123" s="237"/>
      <c r="J123" s="233"/>
      <c r="K123" s="233"/>
      <c r="L123" s="238"/>
      <c r="M123" s="239"/>
      <c r="N123" s="240"/>
      <c r="O123" s="240"/>
      <c r="P123" s="240"/>
      <c r="Q123" s="240"/>
      <c r="R123" s="240"/>
      <c r="S123" s="240"/>
      <c r="T123" s="241"/>
      <c r="U123" s="13"/>
      <c r="V123" s="13"/>
      <c r="W123" s="13"/>
      <c r="X123" s="13"/>
      <c r="Y123" s="13"/>
      <c r="Z123" s="13"/>
      <c r="AA123" s="13"/>
      <c r="AB123" s="13"/>
      <c r="AC123" s="13"/>
      <c r="AD123" s="13"/>
      <c r="AE123" s="13"/>
      <c r="AT123" s="242" t="s">
        <v>159</v>
      </c>
      <c r="AU123" s="242" t="s">
        <v>84</v>
      </c>
      <c r="AV123" s="13" t="s">
        <v>82</v>
      </c>
      <c r="AW123" s="13" t="s">
        <v>37</v>
      </c>
      <c r="AX123" s="13" t="s">
        <v>75</v>
      </c>
      <c r="AY123" s="242" t="s">
        <v>147</v>
      </c>
    </row>
    <row r="124" spans="1:51" s="14" customFormat="1" ht="12">
      <c r="A124" s="14"/>
      <c r="B124" s="243"/>
      <c r="C124" s="244"/>
      <c r="D124" s="234" t="s">
        <v>159</v>
      </c>
      <c r="E124" s="245" t="s">
        <v>19</v>
      </c>
      <c r="F124" s="246" t="s">
        <v>494</v>
      </c>
      <c r="G124" s="244"/>
      <c r="H124" s="247">
        <v>1.21</v>
      </c>
      <c r="I124" s="248"/>
      <c r="J124" s="244"/>
      <c r="K124" s="244"/>
      <c r="L124" s="249"/>
      <c r="M124" s="250"/>
      <c r="N124" s="251"/>
      <c r="O124" s="251"/>
      <c r="P124" s="251"/>
      <c r="Q124" s="251"/>
      <c r="R124" s="251"/>
      <c r="S124" s="251"/>
      <c r="T124" s="252"/>
      <c r="U124" s="14"/>
      <c r="V124" s="14"/>
      <c r="W124" s="14"/>
      <c r="X124" s="14"/>
      <c r="Y124" s="14"/>
      <c r="Z124" s="14"/>
      <c r="AA124" s="14"/>
      <c r="AB124" s="14"/>
      <c r="AC124" s="14"/>
      <c r="AD124" s="14"/>
      <c r="AE124" s="14"/>
      <c r="AT124" s="253" t="s">
        <v>159</v>
      </c>
      <c r="AU124" s="253" t="s">
        <v>84</v>
      </c>
      <c r="AV124" s="14" t="s">
        <v>84</v>
      </c>
      <c r="AW124" s="14" t="s">
        <v>37</v>
      </c>
      <c r="AX124" s="14" t="s">
        <v>75</v>
      </c>
      <c r="AY124" s="253" t="s">
        <v>147</v>
      </c>
    </row>
    <row r="125" spans="1:51" s="13" customFormat="1" ht="12">
      <c r="A125" s="13"/>
      <c r="B125" s="232"/>
      <c r="C125" s="233"/>
      <c r="D125" s="234" t="s">
        <v>159</v>
      </c>
      <c r="E125" s="235" t="s">
        <v>19</v>
      </c>
      <c r="F125" s="236" t="s">
        <v>495</v>
      </c>
      <c r="G125" s="233"/>
      <c r="H125" s="235" t="s">
        <v>19</v>
      </c>
      <c r="I125" s="237"/>
      <c r="J125" s="233"/>
      <c r="K125" s="233"/>
      <c r="L125" s="238"/>
      <c r="M125" s="239"/>
      <c r="N125" s="240"/>
      <c r="O125" s="240"/>
      <c r="P125" s="240"/>
      <c r="Q125" s="240"/>
      <c r="R125" s="240"/>
      <c r="S125" s="240"/>
      <c r="T125" s="241"/>
      <c r="U125" s="13"/>
      <c r="V125" s="13"/>
      <c r="W125" s="13"/>
      <c r="X125" s="13"/>
      <c r="Y125" s="13"/>
      <c r="Z125" s="13"/>
      <c r="AA125" s="13"/>
      <c r="AB125" s="13"/>
      <c r="AC125" s="13"/>
      <c r="AD125" s="13"/>
      <c r="AE125" s="13"/>
      <c r="AT125" s="242" t="s">
        <v>159</v>
      </c>
      <c r="AU125" s="242" t="s">
        <v>84</v>
      </c>
      <c r="AV125" s="13" t="s">
        <v>82</v>
      </c>
      <c r="AW125" s="13" t="s">
        <v>37</v>
      </c>
      <c r="AX125" s="13" t="s">
        <v>75</v>
      </c>
      <c r="AY125" s="242" t="s">
        <v>147</v>
      </c>
    </row>
    <row r="126" spans="1:51" s="14" customFormat="1" ht="12">
      <c r="A126" s="14"/>
      <c r="B126" s="243"/>
      <c r="C126" s="244"/>
      <c r="D126" s="234" t="s">
        <v>159</v>
      </c>
      <c r="E126" s="245" t="s">
        <v>19</v>
      </c>
      <c r="F126" s="246" t="s">
        <v>496</v>
      </c>
      <c r="G126" s="244"/>
      <c r="H126" s="247">
        <v>0.212</v>
      </c>
      <c r="I126" s="248"/>
      <c r="J126" s="244"/>
      <c r="K126" s="244"/>
      <c r="L126" s="249"/>
      <c r="M126" s="250"/>
      <c r="N126" s="251"/>
      <c r="O126" s="251"/>
      <c r="P126" s="251"/>
      <c r="Q126" s="251"/>
      <c r="R126" s="251"/>
      <c r="S126" s="251"/>
      <c r="T126" s="252"/>
      <c r="U126" s="14"/>
      <c r="V126" s="14"/>
      <c r="W126" s="14"/>
      <c r="X126" s="14"/>
      <c r="Y126" s="14"/>
      <c r="Z126" s="14"/>
      <c r="AA126" s="14"/>
      <c r="AB126" s="14"/>
      <c r="AC126" s="14"/>
      <c r="AD126" s="14"/>
      <c r="AE126" s="14"/>
      <c r="AT126" s="253" t="s">
        <v>159</v>
      </c>
      <c r="AU126" s="253" t="s">
        <v>84</v>
      </c>
      <c r="AV126" s="14" t="s">
        <v>84</v>
      </c>
      <c r="AW126" s="14" t="s">
        <v>37</v>
      </c>
      <c r="AX126" s="14" t="s">
        <v>75</v>
      </c>
      <c r="AY126" s="253" t="s">
        <v>147</v>
      </c>
    </row>
    <row r="127" spans="1:51" s="15" customFormat="1" ht="12">
      <c r="A127" s="15"/>
      <c r="B127" s="254"/>
      <c r="C127" s="255"/>
      <c r="D127" s="234" t="s">
        <v>159</v>
      </c>
      <c r="E127" s="256" t="s">
        <v>19</v>
      </c>
      <c r="F127" s="257" t="s">
        <v>162</v>
      </c>
      <c r="G127" s="255"/>
      <c r="H127" s="258">
        <v>1.422</v>
      </c>
      <c r="I127" s="259"/>
      <c r="J127" s="255"/>
      <c r="K127" s="255"/>
      <c r="L127" s="260"/>
      <c r="M127" s="261"/>
      <c r="N127" s="262"/>
      <c r="O127" s="262"/>
      <c r="P127" s="262"/>
      <c r="Q127" s="262"/>
      <c r="R127" s="262"/>
      <c r="S127" s="262"/>
      <c r="T127" s="263"/>
      <c r="U127" s="15"/>
      <c r="V127" s="15"/>
      <c r="W127" s="15"/>
      <c r="X127" s="15"/>
      <c r="Y127" s="15"/>
      <c r="Z127" s="15"/>
      <c r="AA127" s="15"/>
      <c r="AB127" s="15"/>
      <c r="AC127" s="15"/>
      <c r="AD127" s="15"/>
      <c r="AE127" s="15"/>
      <c r="AT127" s="264" t="s">
        <v>159</v>
      </c>
      <c r="AU127" s="264" t="s">
        <v>84</v>
      </c>
      <c r="AV127" s="15" t="s">
        <v>155</v>
      </c>
      <c r="AW127" s="15" t="s">
        <v>37</v>
      </c>
      <c r="AX127" s="15" t="s">
        <v>82</v>
      </c>
      <c r="AY127" s="264" t="s">
        <v>147</v>
      </c>
    </row>
    <row r="128" spans="1:65" s="2" customFormat="1" ht="21.75" customHeight="1">
      <c r="A128" s="40"/>
      <c r="B128" s="41"/>
      <c r="C128" s="214" t="s">
        <v>182</v>
      </c>
      <c r="D128" s="214" t="s">
        <v>150</v>
      </c>
      <c r="E128" s="215" t="s">
        <v>497</v>
      </c>
      <c r="F128" s="216" t="s">
        <v>498</v>
      </c>
      <c r="G128" s="217" t="s">
        <v>153</v>
      </c>
      <c r="H128" s="218">
        <v>1.422</v>
      </c>
      <c r="I128" s="219"/>
      <c r="J128" s="220">
        <f>ROUND(I128*H128,2)</f>
        <v>0</v>
      </c>
      <c r="K128" s="216" t="s">
        <v>154</v>
      </c>
      <c r="L128" s="46"/>
      <c r="M128" s="221" t="s">
        <v>19</v>
      </c>
      <c r="N128" s="222" t="s">
        <v>46</v>
      </c>
      <c r="O128" s="86"/>
      <c r="P128" s="223">
        <f>O128*H128</f>
        <v>0</v>
      </c>
      <c r="Q128" s="223">
        <v>0</v>
      </c>
      <c r="R128" s="223">
        <f>Q128*H128</f>
        <v>0</v>
      </c>
      <c r="S128" s="223">
        <v>0</v>
      </c>
      <c r="T128" s="224">
        <f>S128*H128</f>
        <v>0</v>
      </c>
      <c r="U128" s="40"/>
      <c r="V128" s="40"/>
      <c r="W128" s="40"/>
      <c r="X128" s="40"/>
      <c r="Y128" s="40"/>
      <c r="Z128" s="40"/>
      <c r="AA128" s="40"/>
      <c r="AB128" s="40"/>
      <c r="AC128" s="40"/>
      <c r="AD128" s="40"/>
      <c r="AE128" s="40"/>
      <c r="AR128" s="225" t="s">
        <v>155</v>
      </c>
      <c r="AT128" s="225" t="s">
        <v>150</v>
      </c>
      <c r="AU128" s="225" t="s">
        <v>84</v>
      </c>
      <c r="AY128" s="19" t="s">
        <v>147</v>
      </c>
      <c r="BE128" s="226">
        <f>IF(N128="základní",J128,0)</f>
        <v>0</v>
      </c>
      <c r="BF128" s="226">
        <f>IF(N128="snížená",J128,0)</f>
        <v>0</v>
      </c>
      <c r="BG128" s="226">
        <f>IF(N128="zákl. přenesená",J128,0)</f>
        <v>0</v>
      </c>
      <c r="BH128" s="226">
        <f>IF(N128="sníž. přenesená",J128,0)</f>
        <v>0</v>
      </c>
      <c r="BI128" s="226">
        <f>IF(N128="nulová",J128,0)</f>
        <v>0</v>
      </c>
      <c r="BJ128" s="19" t="s">
        <v>82</v>
      </c>
      <c r="BK128" s="226">
        <f>ROUND(I128*H128,2)</f>
        <v>0</v>
      </c>
      <c r="BL128" s="19" t="s">
        <v>155</v>
      </c>
      <c r="BM128" s="225" t="s">
        <v>499</v>
      </c>
    </row>
    <row r="129" spans="1:47" s="2" customFormat="1" ht="12">
      <c r="A129" s="40"/>
      <c r="B129" s="41"/>
      <c r="C129" s="42"/>
      <c r="D129" s="227" t="s">
        <v>157</v>
      </c>
      <c r="E129" s="42"/>
      <c r="F129" s="228" t="s">
        <v>500</v>
      </c>
      <c r="G129" s="42"/>
      <c r="H129" s="42"/>
      <c r="I129" s="229"/>
      <c r="J129" s="42"/>
      <c r="K129" s="42"/>
      <c r="L129" s="46"/>
      <c r="M129" s="230"/>
      <c r="N129" s="231"/>
      <c r="O129" s="86"/>
      <c r="P129" s="86"/>
      <c r="Q129" s="86"/>
      <c r="R129" s="86"/>
      <c r="S129" s="86"/>
      <c r="T129" s="87"/>
      <c r="U129" s="40"/>
      <c r="V129" s="40"/>
      <c r="W129" s="40"/>
      <c r="X129" s="40"/>
      <c r="Y129" s="40"/>
      <c r="Z129" s="40"/>
      <c r="AA129" s="40"/>
      <c r="AB129" s="40"/>
      <c r="AC129" s="40"/>
      <c r="AD129" s="40"/>
      <c r="AE129" s="40"/>
      <c r="AT129" s="19" t="s">
        <v>157</v>
      </c>
      <c r="AU129" s="19" t="s">
        <v>84</v>
      </c>
    </row>
    <row r="130" spans="1:65" s="2" customFormat="1" ht="16.5" customHeight="1">
      <c r="A130" s="40"/>
      <c r="B130" s="41"/>
      <c r="C130" s="214" t="s">
        <v>188</v>
      </c>
      <c r="D130" s="214" t="s">
        <v>150</v>
      </c>
      <c r="E130" s="215" t="s">
        <v>501</v>
      </c>
      <c r="F130" s="216" t="s">
        <v>502</v>
      </c>
      <c r="G130" s="217" t="s">
        <v>236</v>
      </c>
      <c r="H130" s="218">
        <v>7.45</v>
      </c>
      <c r="I130" s="219"/>
      <c r="J130" s="220">
        <f>ROUND(I130*H130,2)</f>
        <v>0</v>
      </c>
      <c r="K130" s="216" t="s">
        <v>154</v>
      </c>
      <c r="L130" s="46"/>
      <c r="M130" s="221" t="s">
        <v>19</v>
      </c>
      <c r="N130" s="222" t="s">
        <v>46</v>
      </c>
      <c r="O130" s="86"/>
      <c r="P130" s="223">
        <f>O130*H130</f>
        <v>0</v>
      </c>
      <c r="Q130" s="223">
        <v>0.01352</v>
      </c>
      <c r="R130" s="223">
        <f>Q130*H130</f>
        <v>0.10072400000000001</v>
      </c>
      <c r="S130" s="223">
        <v>0</v>
      </c>
      <c r="T130" s="224">
        <f>S130*H130</f>
        <v>0</v>
      </c>
      <c r="U130" s="40"/>
      <c r="V130" s="40"/>
      <c r="W130" s="40"/>
      <c r="X130" s="40"/>
      <c r="Y130" s="40"/>
      <c r="Z130" s="40"/>
      <c r="AA130" s="40"/>
      <c r="AB130" s="40"/>
      <c r="AC130" s="40"/>
      <c r="AD130" s="40"/>
      <c r="AE130" s="40"/>
      <c r="AR130" s="225" t="s">
        <v>155</v>
      </c>
      <c r="AT130" s="225" t="s">
        <v>150</v>
      </c>
      <c r="AU130" s="225" t="s">
        <v>84</v>
      </c>
      <c r="AY130" s="19" t="s">
        <v>147</v>
      </c>
      <c r="BE130" s="226">
        <f>IF(N130="základní",J130,0)</f>
        <v>0</v>
      </c>
      <c r="BF130" s="226">
        <f>IF(N130="snížená",J130,0)</f>
        <v>0</v>
      </c>
      <c r="BG130" s="226">
        <f>IF(N130="zákl. přenesená",J130,0)</f>
        <v>0</v>
      </c>
      <c r="BH130" s="226">
        <f>IF(N130="sníž. přenesená",J130,0)</f>
        <v>0</v>
      </c>
      <c r="BI130" s="226">
        <f>IF(N130="nulová",J130,0)</f>
        <v>0</v>
      </c>
      <c r="BJ130" s="19" t="s">
        <v>82</v>
      </c>
      <c r="BK130" s="226">
        <f>ROUND(I130*H130,2)</f>
        <v>0</v>
      </c>
      <c r="BL130" s="19" t="s">
        <v>155</v>
      </c>
      <c r="BM130" s="225" t="s">
        <v>503</v>
      </c>
    </row>
    <row r="131" spans="1:47" s="2" customFormat="1" ht="12">
      <c r="A131" s="40"/>
      <c r="B131" s="41"/>
      <c r="C131" s="42"/>
      <c r="D131" s="227" t="s">
        <v>157</v>
      </c>
      <c r="E131" s="42"/>
      <c r="F131" s="228" t="s">
        <v>504</v>
      </c>
      <c r="G131" s="42"/>
      <c r="H131" s="42"/>
      <c r="I131" s="229"/>
      <c r="J131" s="42"/>
      <c r="K131" s="42"/>
      <c r="L131" s="46"/>
      <c r="M131" s="230"/>
      <c r="N131" s="231"/>
      <c r="O131" s="86"/>
      <c r="P131" s="86"/>
      <c r="Q131" s="86"/>
      <c r="R131" s="86"/>
      <c r="S131" s="86"/>
      <c r="T131" s="87"/>
      <c r="U131" s="40"/>
      <c r="V131" s="40"/>
      <c r="W131" s="40"/>
      <c r="X131" s="40"/>
      <c r="Y131" s="40"/>
      <c r="Z131" s="40"/>
      <c r="AA131" s="40"/>
      <c r="AB131" s="40"/>
      <c r="AC131" s="40"/>
      <c r="AD131" s="40"/>
      <c r="AE131" s="40"/>
      <c r="AT131" s="19" t="s">
        <v>157</v>
      </c>
      <c r="AU131" s="19" t="s">
        <v>84</v>
      </c>
    </row>
    <row r="132" spans="1:51" s="13" customFormat="1" ht="12">
      <c r="A132" s="13"/>
      <c r="B132" s="232"/>
      <c r="C132" s="233"/>
      <c r="D132" s="234" t="s">
        <v>159</v>
      </c>
      <c r="E132" s="235" t="s">
        <v>19</v>
      </c>
      <c r="F132" s="236" t="s">
        <v>505</v>
      </c>
      <c r="G132" s="233"/>
      <c r="H132" s="235" t="s">
        <v>19</v>
      </c>
      <c r="I132" s="237"/>
      <c r="J132" s="233"/>
      <c r="K132" s="233"/>
      <c r="L132" s="238"/>
      <c r="M132" s="239"/>
      <c r="N132" s="240"/>
      <c r="O132" s="240"/>
      <c r="P132" s="240"/>
      <c r="Q132" s="240"/>
      <c r="R132" s="240"/>
      <c r="S132" s="240"/>
      <c r="T132" s="241"/>
      <c r="U132" s="13"/>
      <c r="V132" s="13"/>
      <c r="W132" s="13"/>
      <c r="X132" s="13"/>
      <c r="Y132" s="13"/>
      <c r="Z132" s="13"/>
      <c r="AA132" s="13"/>
      <c r="AB132" s="13"/>
      <c r="AC132" s="13"/>
      <c r="AD132" s="13"/>
      <c r="AE132" s="13"/>
      <c r="AT132" s="242" t="s">
        <v>159</v>
      </c>
      <c r="AU132" s="242" t="s">
        <v>84</v>
      </c>
      <c r="AV132" s="13" t="s">
        <v>82</v>
      </c>
      <c r="AW132" s="13" t="s">
        <v>37</v>
      </c>
      <c r="AX132" s="13" t="s">
        <v>75</v>
      </c>
      <c r="AY132" s="242" t="s">
        <v>147</v>
      </c>
    </row>
    <row r="133" spans="1:51" s="14" customFormat="1" ht="12">
      <c r="A133" s="14"/>
      <c r="B133" s="243"/>
      <c r="C133" s="244"/>
      <c r="D133" s="234" t="s">
        <v>159</v>
      </c>
      <c r="E133" s="245" t="s">
        <v>19</v>
      </c>
      <c r="F133" s="246" t="s">
        <v>506</v>
      </c>
      <c r="G133" s="244"/>
      <c r="H133" s="247">
        <v>7.45</v>
      </c>
      <c r="I133" s="248"/>
      <c r="J133" s="244"/>
      <c r="K133" s="244"/>
      <c r="L133" s="249"/>
      <c r="M133" s="250"/>
      <c r="N133" s="251"/>
      <c r="O133" s="251"/>
      <c r="P133" s="251"/>
      <c r="Q133" s="251"/>
      <c r="R133" s="251"/>
      <c r="S133" s="251"/>
      <c r="T133" s="252"/>
      <c r="U133" s="14"/>
      <c r="V133" s="14"/>
      <c r="W133" s="14"/>
      <c r="X133" s="14"/>
      <c r="Y133" s="14"/>
      <c r="Z133" s="14"/>
      <c r="AA133" s="14"/>
      <c r="AB133" s="14"/>
      <c r="AC133" s="14"/>
      <c r="AD133" s="14"/>
      <c r="AE133" s="14"/>
      <c r="AT133" s="253" t="s">
        <v>159</v>
      </c>
      <c r="AU133" s="253" t="s">
        <v>84</v>
      </c>
      <c r="AV133" s="14" t="s">
        <v>84</v>
      </c>
      <c r="AW133" s="14" t="s">
        <v>37</v>
      </c>
      <c r="AX133" s="14" t="s">
        <v>75</v>
      </c>
      <c r="AY133" s="253" t="s">
        <v>147</v>
      </c>
    </row>
    <row r="134" spans="1:51" s="15" customFormat="1" ht="12">
      <c r="A134" s="15"/>
      <c r="B134" s="254"/>
      <c r="C134" s="255"/>
      <c r="D134" s="234" t="s">
        <v>159</v>
      </c>
      <c r="E134" s="256" t="s">
        <v>19</v>
      </c>
      <c r="F134" s="257" t="s">
        <v>162</v>
      </c>
      <c r="G134" s="255"/>
      <c r="H134" s="258">
        <v>7.45</v>
      </c>
      <c r="I134" s="259"/>
      <c r="J134" s="255"/>
      <c r="K134" s="255"/>
      <c r="L134" s="260"/>
      <c r="M134" s="261"/>
      <c r="N134" s="262"/>
      <c r="O134" s="262"/>
      <c r="P134" s="262"/>
      <c r="Q134" s="262"/>
      <c r="R134" s="262"/>
      <c r="S134" s="262"/>
      <c r="T134" s="263"/>
      <c r="U134" s="15"/>
      <c r="V134" s="15"/>
      <c r="W134" s="15"/>
      <c r="X134" s="15"/>
      <c r="Y134" s="15"/>
      <c r="Z134" s="15"/>
      <c r="AA134" s="15"/>
      <c r="AB134" s="15"/>
      <c r="AC134" s="15"/>
      <c r="AD134" s="15"/>
      <c r="AE134" s="15"/>
      <c r="AT134" s="264" t="s">
        <v>159</v>
      </c>
      <c r="AU134" s="264" t="s">
        <v>84</v>
      </c>
      <c r="AV134" s="15" t="s">
        <v>155</v>
      </c>
      <c r="AW134" s="15" t="s">
        <v>37</v>
      </c>
      <c r="AX134" s="15" t="s">
        <v>82</v>
      </c>
      <c r="AY134" s="264" t="s">
        <v>147</v>
      </c>
    </row>
    <row r="135" spans="1:65" s="2" customFormat="1" ht="16.5" customHeight="1">
      <c r="A135" s="40"/>
      <c r="B135" s="41"/>
      <c r="C135" s="214" t="s">
        <v>193</v>
      </c>
      <c r="D135" s="214" t="s">
        <v>150</v>
      </c>
      <c r="E135" s="215" t="s">
        <v>507</v>
      </c>
      <c r="F135" s="216" t="s">
        <v>508</v>
      </c>
      <c r="G135" s="217" t="s">
        <v>236</v>
      </c>
      <c r="H135" s="218">
        <v>7.45</v>
      </c>
      <c r="I135" s="219"/>
      <c r="J135" s="220">
        <f>ROUND(I135*H135,2)</f>
        <v>0</v>
      </c>
      <c r="K135" s="216" t="s">
        <v>154</v>
      </c>
      <c r="L135" s="46"/>
      <c r="M135" s="221" t="s">
        <v>19</v>
      </c>
      <c r="N135" s="222" t="s">
        <v>46</v>
      </c>
      <c r="O135" s="86"/>
      <c r="P135" s="223">
        <f>O135*H135</f>
        <v>0</v>
      </c>
      <c r="Q135" s="223">
        <v>0</v>
      </c>
      <c r="R135" s="223">
        <f>Q135*H135</f>
        <v>0</v>
      </c>
      <c r="S135" s="223">
        <v>0</v>
      </c>
      <c r="T135" s="224">
        <f>S135*H135</f>
        <v>0</v>
      </c>
      <c r="U135" s="40"/>
      <c r="V135" s="40"/>
      <c r="W135" s="40"/>
      <c r="X135" s="40"/>
      <c r="Y135" s="40"/>
      <c r="Z135" s="40"/>
      <c r="AA135" s="40"/>
      <c r="AB135" s="40"/>
      <c r="AC135" s="40"/>
      <c r="AD135" s="40"/>
      <c r="AE135" s="40"/>
      <c r="AR135" s="225" t="s">
        <v>155</v>
      </c>
      <c r="AT135" s="225" t="s">
        <v>150</v>
      </c>
      <c r="AU135" s="225" t="s">
        <v>84</v>
      </c>
      <c r="AY135" s="19" t="s">
        <v>147</v>
      </c>
      <c r="BE135" s="226">
        <f>IF(N135="základní",J135,0)</f>
        <v>0</v>
      </c>
      <c r="BF135" s="226">
        <f>IF(N135="snížená",J135,0)</f>
        <v>0</v>
      </c>
      <c r="BG135" s="226">
        <f>IF(N135="zákl. přenesená",J135,0)</f>
        <v>0</v>
      </c>
      <c r="BH135" s="226">
        <f>IF(N135="sníž. přenesená",J135,0)</f>
        <v>0</v>
      </c>
      <c r="BI135" s="226">
        <f>IF(N135="nulová",J135,0)</f>
        <v>0</v>
      </c>
      <c r="BJ135" s="19" t="s">
        <v>82</v>
      </c>
      <c r="BK135" s="226">
        <f>ROUND(I135*H135,2)</f>
        <v>0</v>
      </c>
      <c r="BL135" s="19" t="s">
        <v>155</v>
      </c>
      <c r="BM135" s="225" t="s">
        <v>509</v>
      </c>
    </row>
    <row r="136" spans="1:47" s="2" customFormat="1" ht="12">
      <c r="A136" s="40"/>
      <c r="B136" s="41"/>
      <c r="C136" s="42"/>
      <c r="D136" s="227" t="s">
        <v>157</v>
      </c>
      <c r="E136" s="42"/>
      <c r="F136" s="228" t="s">
        <v>510</v>
      </c>
      <c r="G136" s="42"/>
      <c r="H136" s="42"/>
      <c r="I136" s="229"/>
      <c r="J136" s="42"/>
      <c r="K136" s="42"/>
      <c r="L136" s="46"/>
      <c r="M136" s="230"/>
      <c r="N136" s="231"/>
      <c r="O136" s="86"/>
      <c r="P136" s="86"/>
      <c r="Q136" s="86"/>
      <c r="R136" s="86"/>
      <c r="S136" s="86"/>
      <c r="T136" s="87"/>
      <c r="U136" s="40"/>
      <c r="V136" s="40"/>
      <c r="W136" s="40"/>
      <c r="X136" s="40"/>
      <c r="Y136" s="40"/>
      <c r="Z136" s="40"/>
      <c r="AA136" s="40"/>
      <c r="AB136" s="40"/>
      <c r="AC136" s="40"/>
      <c r="AD136" s="40"/>
      <c r="AE136" s="40"/>
      <c r="AT136" s="19" t="s">
        <v>157</v>
      </c>
      <c r="AU136" s="19" t="s">
        <v>84</v>
      </c>
    </row>
    <row r="137" spans="1:65" s="2" customFormat="1" ht="16.5" customHeight="1">
      <c r="A137" s="40"/>
      <c r="B137" s="41"/>
      <c r="C137" s="214" t="s">
        <v>199</v>
      </c>
      <c r="D137" s="214" t="s">
        <v>150</v>
      </c>
      <c r="E137" s="215" t="s">
        <v>511</v>
      </c>
      <c r="F137" s="216" t="s">
        <v>512</v>
      </c>
      <c r="G137" s="217" t="s">
        <v>179</v>
      </c>
      <c r="H137" s="218">
        <v>0.021</v>
      </c>
      <c r="I137" s="219"/>
      <c r="J137" s="220">
        <f>ROUND(I137*H137,2)</f>
        <v>0</v>
      </c>
      <c r="K137" s="216" t="s">
        <v>154</v>
      </c>
      <c r="L137" s="46"/>
      <c r="M137" s="221" t="s">
        <v>19</v>
      </c>
      <c r="N137" s="222" t="s">
        <v>46</v>
      </c>
      <c r="O137" s="86"/>
      <c r="P137" s="223">
        <f>O137*H137</f>
        <v>0</v>
      </c>
      <c r="Q137" s="223">
        <v>1.04161</v>
      </c>
      <c r="R137" s="223">
        <f>Q137*H137</f>
        <v>0.02187381</v>
      </c>
      <c r="S137" s="223">
        <v>0</v>
      </c>
      <c r="T137" s="224">
        <f>S137*H137</f>
        <v>0</v>
      </c>
      <c r="U137" s="40"/>
      <c r="V137" s="40"/>
      <c r="W137" s="40"/>
      <c r="X137" s="40"/>
      <c r="Y137" s="40"/>
      <c r="Z137" s="40"/>
      <c r="AA137" s="40"/>
      <c r="AB137" s="40"/>
      <c r="AC137" s="40"/>
      <c r="AD137" s="40"/>
      <c r="AE137" s="40"/>
      <c r="AR137" s="225" t="s">
        <v>155</v>
      </c>
      <c r="AT137" s="225" t="s">
        <v>150</v>
      </c>
      <c r="AU137" s="225" t="s">
        <v>84</v>
      </c>
      <c r="AY137" s="19" t="s">
        <v>147</v>
      </c>
      <c r="BE137" s="226">
        <f>IF(N137="základní",J137,0)</f>
        <v>0</v>
      </c>
      <c r="BF137" s="226">
        <f>IF(N137="snížená",J137,0)</f>
        <v>0</v>
      </c>
      <c r="BG137" s="226">
        <f>IF(N137="zákl. přenesená",J137,0)</f>
        <v>0</v>
      </c>
      <c r="BH137" s="226">
        <f>IF(N137="sníž. přenesená",J137,0)</f>
        <v>0</v>
      </c>
      <c r="BI137" s="226">
        <f>IF(N137="nulová",J137,0)</f>
        <v>0</v>
      </c>
      <c r="BJ137" s="19" t="s">
        <v>82</v>
      </c>
      <c r="BK137" s="226">
        <f>ROUND(I137*H137,2)</f>
        <v>0</v>
      </c>
      <c r="BL137" s="19" t="s">
        <v>155</v>
      </c>
      <c r="BM137" s="225" t="s">
        <v>513</v>
      </c>
    </row>
    <row r="138" spans="1:47" s="2" customFormat="1" ht="12">
      <c r="A138" s="40"/>
      <c r="B138" s="41"/>
      <c r="C138" s="42"/>
      <c r="D138" s="227" t="s">
        <v>157</v>
      </c>
      <c r="E138" s="42"/>
      <c r="F138" s="228" t="s">
        <v>514</v>
      </c>
      <c r="G138" s="42"/>
      <c r="H138" s="42"/>
      <c r="I138" s="229"/>
      <c r="J138" s="42"/>
      <c r="K138" s="42"/>
      <c r="L138" s="46"/>
      <c r="M138" s="230"/>
      <c r="N138" s="231"/>
      <c r="O138" s="86"/>
      <c r="P138" s="86"/>
      <c r="Q138" s="86"/>
      <c r="R138" s="86"/>
      <c r="S138" s="86"/>
      <c r="T138" s="87"/>
      <c r="U138" s="40"/>
      <c r="V138" s="40"/>
      <c r="W138" s="40"/>
      <c r="X138" s="40"/>
      <c r="Y138" s="40"/>
      <c r="Z138" s="40"/>
      <c r="AA138" s="40"/>
      <c r="AB138" s="40"/>
      <c r="AC138" s="40"/>
      <c r="AD138" s="40"/>
      <c r="AE138" s="40"/>
      <c r="AT138" s="19" t="s">
        <v>157</v>
      </c>
      <c r="AU138" s="19" t="s">
        <v>84</v>
      </c>
    </row>
    <row r="139" spans="1:51" s="13" customFormat="1" ht="12">
      <c r="A139" s="13"/>
      <c r="B139" s="232"/>
      <c r="C139" s="233"/>
      <c r="D139" s="234" t="s">
        <v>159</v>
      </c>
      <c r="E139" s="235" t="s">
        <v>19</v>
      </c>
      <c r="F139" s="236" t="s">
        <v>515</v>
      </c>
      <c r="G139" s="233"/>
      <c r="H139" s="235" t="s">
        <v>19</v>
      </c>
      <c r="I139" s="237"/>
      <c r="J139" s="233"/>
      <c r="K139" s="233"/>
      <c r="L139" s="238"/>
      <c r="M139" s="239"/>
      <c r="N139" s="240"/>
      <c r="O139" s="240"/>
      <c r="P139" s="240"/>
      <c r="Q139" s="240"/>
      <c r="R139" s="240"/>
      <c r="S139" s="240"/>
      <c r="T139" s="241"/>
      <c r="U139" s="13"/>
      <c r="V139" s="13"/>
      <c r="W139" s="13"/>
      <c r="X139" s="13"/>
      <c r="Y139" s="13"/>
      <c r="Z139" s="13"/>
      <c r="AA139" s="13"/>
      <c r="AB139" s="13"/>
      <c r="AC139" s="13"/>
      <c r="AD139" s="13"/>
      <c r="AE139" s="13"/>
      <c r="AT139" s="242" t="s">
        <v>159</v>
      </c>
      <c r="AU139" s="242" t="s">
        <v>84</v>
      </c>
      <c r="AV139" s="13" t="s">
        <v>82</v>
      </c>
      <c r="AW139" s="13" t="s">
        <v>37</v>
      </c>
      <c r="AX139" s="13" t="s">
        <v>75</v>
      </c>
      <c r="AY139" s="242" t="s">
        <v>147</v>
      </c>
    </row>
    <row r="140" spans="1:51" s="14" customFormat="1" ht="12">
      <c r="A140" s="14"/>
      <c r="B140" s="243"/>
      <c r="C140" s="244"/>
      <c r="D140" s="234" t="s">
        <v>159</v>
      </c>
      <c r="E140" s="245" t="s">
        <v>19</v>
      </c>
      <c r="F140" s="246" t="s">
        <v>516</v>
      </c>
      <c r="G140" s="244"/>
      <c r="H140" s="247">
        <v>0.021</v>
      </c>
      <c r="I140" s="248"/>
      <c r="J140" s="244"/>
      <c r="K140" s="244"/>
      <c r="L140" s="249"/>
      <c r="M140" s="250"/>
      <c r="N140" s="251"/>
      <c r="O140" s="251"/>
      <c r="P140" s="251"/>
      <c r="Q140" s="251"/>
      <c r="R140" s="251"/>
      <c r="S140" s="251"/>
      <c r="T140" s="252"/>
      <c r="U140" s="14"/>
      <c r="V140" s="14"/>
      <c r="W140" s="14"/>
      <c r="X140" s="14"/>
      <c r="Y140" s="14"/>
      <c r="Z140" s="14"/>
      <c r="AA140" s="14"/>
      <c r="AB140" s="14"/>
      <c r="AC140" s="14"/>
      <c r="AD140" s="14"/>
      <c r="AE140" s="14"/>
      <c r="AT140" s="253" t="s">
        <v>159</v>
      </c>
      <c r="AU140" s="253" t="s">
        <v>84</v>
      </c>
      <c r="AV140" s="14" t="s">
        <v>84</v>
      </c>
      <c r="AW140" s="14" t="s">
        <v>37</v>
      </c>
      <c r="AX140" s="14" t="s">
        <v>75</v>
      </c>
      <c r="AY140" s="253" t="s">
        <v>147</v>
      </c>
    </row>
    <row r="141" spans="1:51" s="15" customFormat="1" ht="12">
      <c r="A141" s="15"/>
      <c r="B141" s="254"/>
      <c r="C141" s="255"/>
      <c r="D141" s="234" t="s">
        <v>159</v>
      </c>
      <c r="E141" s="256" t="s">
        <v>19</v>
      </c>
      <c r="F141" s="257" t="s">
        <v>162</v>
      </c>
      <c r="G141" s="255"/>
      <c r="H141" s="258">
        <v>0.021</v>
      </c>
      <c r="I141" s="259"/>
      <c r="J141" s="255"/>
      <c r="K141" s="255"/>
      <c r="L141" s="260"/>
      <c r="M141" s="261"/>
      <c r="N141" s="262"/>
      <c r="O141" s="262"/>
      <c r="P141" s="262"/>
      <c r="Q141" s="262"/>
      <c r="R141" s="262"/>
      <c r="S141" s="262"/>
      <c r="T141" s="263"/>
      <c r="U141" s="15"/>
      <c r="V141" s="15"/>
      <c r="W141" s="15"/>
      <c r="X141" s="15"/>
      <c r="Y141" s="15"/>
      <c r="Z141" s="15"/>
      <c r="AA141" s="15"/>
      <c r="AB141" s="15"/>
      <c r="AC141" s="15"/>
      <c r="AD141" s="15"/>
      <c r="AE141" s="15"/>
      <c r="AT141" s="264" t="s">
        <v>159</v>
      </c>
      <c r="AU141" s="264" t="s">
        <v>84</v>
      </c>
      <c r="AV141" s="15" t="s">
        <v>155</v>
      </c>
      <c r="AW141" s="15" t="s">
        <v>37</v>
      </c>
      <c r="AX141" s="15" t="s">
        <v>82</v>
      </c>
      <c r="AY141" s="264" t="s">
        <v>147</v>
      </c>
    </row>
    <row r="142" spans="1:65" s="2" customFormat="1" ht="16.5" customHeight="1">
      <c r="A142" s="40"/>
      <c r="B142" s="41"/>
      <c r="C142" s="214" t="s">
        <v>148</v>
      </c>
      <c r="D142" s="214" t="s">
        <v>150</v>
      </c>
      <c r="E142" s="215" t="s">
        <v>517</v>
      </c>
      <c r="F142" s="216" t="s">
        <v>518</v>
      </c>
      <c r="G142" s="217" t="s">
        <v>179</v>
      </c>
      <c r="H142" s="218">
        <v>0.098</v>
      </c>
      <c r="I142" s="219"/>
      <c r="J142" s="220">
        <f>ROUND(I142*H142,2)</f>
        <v>0</v>
      </c>
      <c r="K142" s="216" t="s">
        <v>154</v>
      </c>
      <c r="L142" s="46"/>
      <c r="M142" s="221" t="s">
        <v>19</v>
      </c>
      <c r="N142" s="222" t="s">
        <v>46</v>
      </c>
      <c r="O142" s="86"/>
      <c r="P142" s="223">
        <f>O142*H142</f>
        <v>0</v>
      </c>
      <c r="Q142" s="223">
        <v>1.06277</v>
      </c>
      <c r="R142" s="223">
        <f>Q142*H142</f>
        <v>0.10415146</v>
      </c>
      <c r="S142" s="223">
        <v>0</v>
      </c>
      <c r="T142" s="224">
        <f>S142*H142</f>
        <v>0</v>
      </c>
      <c r="U142" s="40"/>
      <c r="V142" s="40"/>
      <c r="W142" s="40"/>
      <c r="X142" s="40"/>
      <c r="Y142" s="40"/>
      <c r="Z142" s="40"/>
      <c r="AA142" s="40"/>
      <c r="AB142" s="40"/>
      <c r="AC142" s="40"/>
      <c r="AD142" s="40"/>
      <c r="AE142" s="40"/>
      <c r="AR142" s="225" t="s">
        <v>155</v>
      </c>
      <c r="AT142" s="225" t="s">
        <v>150</v>
      </c>
      <c r="AU142" s="225" t="s">
        <v>84</v>
      </c>
      <c r="AY142" s="19" t="s">
        <v>147</v>
      </c>
      <c r="BE142" s="226">
        <f>IF(N142="základní",J142,0)</f>
        <v>0</v>
      </c>
      <c r="BF142" s="226">
        <f>IF(N142="snížená",J142,0)</f>
        <v>0</v>
      </c>
      <c r="BG142" s="226">
        <f>IF(N142="zákl. přenesená",J142,0)</f>
        <v>0</v>
      </c>
      <c r="BH142" s="226">
        <f>IF(N142="sníž. přenesená",J142,0)</f>
        <v>0</v>
      </c>
      <c r="BI142" s="226">
        <f>IF(N142="nulová",J142,0)</f>
        <v>0</v>
      </c>
      <c r="BJ142" s="19" t="s">
        <v>82</v>
      </c>
      <c r="BK142" s="226">
        <f>ROUND(I142*H142,2)</f>
        <v>0</v>
      </c>
      <c r="BL142" s="19" t="s">
        <v>155</v>
      </c>
      <c r="BM142" s="225" t="s">
        <v>519</v>
      </c>
    </row>
    <row r="143" spans="1:47" s="2" customFormat="1" ht="12">
      <c r="A143" s="40"/>
      <c r="B143" s="41"/>
      <c r="C143" s="42"/>
      <c r="D143" s="227" t="s">
        <v>157</v>
      </c>
      <c r="E143" s="42"/>
      <c r="F143" s="228" t="s">
        <v>520</v>
      </c>
      <c r="G143" s="42"/>
      <c r="H143" s="42"/>
      <c r="I143" s="229"/>
      <c r="J143" s="42"/>
      <c r="K143" s="42"/>
      <c r="L143" s="46"/>
      <c r="M143" s="230"/>
      <c r="N143" s="231"/>
      <c r="O143" s="86"/>
      <c r="P143" s="86"/>
      <c r="Q143" s="86"/>
      <c r="R143" s="86"/>
      <c r="S143" s="86"/>
      <c r="T143" s="87"/>
      <c r="U143" s="40"/>
      <c r="V143" s="40"/>
      <c r="W143" s="40"/>
      <c r="X143" s="40"/>
      <c r="Y143" s="40"/>
      <c r="Z143" s="40"/>
      <c r="AA143" s="40"/>
      <c r="AB143" s="40"/>
      <c r="AC143" s="40"/>
      <c r="AD143" s="40"/>
      <c r="AE143" s="40"/>
      <c r="AT143" s="19" t="s">
        <v>157</v>
      </c>
      <c r="AU143" s="19" t="s">
        <v>84</v>
      </c>
    </row>
    <row r="144" spans="1:51" s="13" customFormat="1" ht="12">
      <c r="A144" s="13"/>
      <c r="B144" s="232"/>
      <c r="C144" s="233"/>
      <c r="D144" s="234" t="s">
        <v>159</v>
      </c>
      <c r="E144" s="235" t="s">
        <v>19</v>
      </c>
      <c r="F144" s="236" t="s">
        <v>521</v>
      </c>
      <c r="G144" s="233"/>
      <c r="H144" s="235" t="s">
        <v>19</v>
      </c>
      <c r="I144" s="237"/>
      <c r="J144" s="233"/>
      <c r="K144" s="233"/>
      <c r="L144" s="238"/>
      <c r="M144" s="239"/>
      <c r="N144" s="240"/>
      <c r="O144" s="240"/>
      <c r="P144" s="240"/>
      <c r="Q144" s="240"/>
      <c r="R144" s="240"/>
      <c r="S144" s="240"/>
      <c r="T144" s="241"/>
      <c r="U144" s="13"/>
      <c r="V144" s="13"/>
      <c r="W144" s="13"/>
      <c r="X144" s="13"/>
      <c r="Y144" s="13"/>
      <c r="Z144" s="13"/>
      <c r="AA144" s="13"/>
      <c r="AB144" s="13"/>
      <c r="AC144" s="13"/>
      <c r="AD144" s="13"/>
      <c r="AE144" s="13"/>
      <c r="AT144" s="242" t="s">
        <v>159</v>
      </c>
      <c r="AU144" s="242" t="s">
        <v>84</v>
      </c>
      <c r="AV144" s="13" t="s">
        <v>82</v>
      </c>
      <c r="AW144" s="13" t="s">
        <v>37</v>
      </c>
      <c r="AX144" s="13" t="s">
        <v>75</v>
      </c>
      <c r="AY144" s="242" t="s">
        <v>147</v>
      </c>
    </row>
    <row r="145" spans="1:51" s="14" customFormat="1" ht="12">
      <c r="A145" s="14"/>
      <c r="B145" s="243"/>
      <c r="C145" s="244"/>
      <c r="D145" s="234" t="s">
        <v>159</v>
      </c>
      <c r="E145" s="245" t="s">
        <v>19</v>
      </c>
      <c r="F145" s="246" t="s">
        <v>522</v>
      </c>
      <c r="G145" s="244"/>
      <c r="H145" s="247">
        <v>0.098</v>
      </c>
      <c r="I145" s="248"/>
      <c r="J145" s="244"/>
      <c r="K145" s="244"/>
      <c r="L145" s="249"/>
      <c r="M145" s="250"/>
      <c r="N145" s="251"/>
      <c r="O145" s="251"/>
      <c r="P145" s="251"/>
      <c r="Q145" s="251"/>
      <c r="R145" s="251"/>
      <c r="S145" s="251"/>
      <c r="T145" s="252"/>
      <c r="U145" s="14"/>
      <c r="V145" s="14"/>
      <c r="W145" s="14"/>
      <c r="X145" s="14"/>
      <c r="Y145" s="14"/>
      <c r="Z145" s="14"/>
      <c r="AA145" s="14"/>
      <c r="AB145" s="14"/>
      <c r="AC145" s="14"/>
      <c r="AD145" s="14"/>
      <c r="AE145" s="14"/>
      <c r="AT145" s="253" t="s">
        <v>159</v>
      </c>
      <c r="AU145" s="253" t="s">
        <v>84</v>
      </c>
      <c r="AV145" s="14" t="s">
        <v>84</v>
      </c>
      <c r="AW145" s="14" t="s">
        <v>37</v>
      </c>
      <c r="AX145" s="14" t="s">
        <v>75</v>
      </c>
      <c r="AY145" s="253" t="s">
        <v>147</v>
      </c>
    </row>
    <row r="146" spans="1:51" s="15" customFormat="1" ht="12">
      <c r="A146" s="15"/>
      <c r="B146" s="254"/>
      <c r="C146" s="255"/>
      <c r="D146" s="234" t="s">
        <v>159</v>
      </c>
      <c r="E146" s="256" t="s">
        <v>19</v>
      </c>
      <c r="F146" s="257" t="s">
        <v>162</v>
      </c>
      <c r="G146" s="255"/>
      <c r="H146" s="258">
        <v>0.098</v>
      </c>
      <c r="I146" s="259"/>
      <c r="J146" s="255"/>
      <c r="K146" s="255"/>
      <c r="L146" s="260"/>
      <c r="M146" s="261"/>
      <c r="N146" s="262"/>
      <c r="O146" s="262"/>
      <c r="P146" s="262"/>
      <c r="Q146" s="262"/>
      <c r="R146" s="262"/>
      <c r="S146" s="262"/>
      <c r="T146" s="263"/>
      <c r="U146" s="15"/>
      <c r="V146" s="15"/>
      <c r="W146" s="15"/>
      <c r="X146" s="15"/>
      <c r="Y146" s="15"/>
      <c r="Z146" s="15"/>
      <c r="AA146" s="15"/>
      <c r="AB146" s="15"/>
      <c r="AC146" s="15"/>
      <c r="AD146" s="15"/>
      <c r="AE146" s="15"/>
      <c r="AT146" s="264" t="s">
        <v>159</v>
      </c>
      <c r="AU146" s="264" t="s">
        <v>84</v>
      </c>
      <c r="AV146" s="15" t="s">
        <v>155</v>
      </c>
      <c r="AW146" s="15" t="s">
        <v>37</v>
      </c>
      <c r="AX146" s="15" t="s">
        <v>82</v>
      </c>
      <c r="AY146" s="264" t="s">
        <v>147</v>
      </c>
    </row>
    <row r="147" spans="1:63" s="12" customFormat="1" ht="22.8" customHeight="1">
      <c r="A147" s="12"/>
      <c r="B147" s="198"/>
      <c r="C147" s="199"/>
      <c r="D147" s="200" t="s">
        <v>74</v>
      </c>
      <c r="E147" s="212" t="s">
        <v>148</v>
      </c>
      <c r="F147" s="212" t="s">
        <v>149</v>
      </c>
      <c r="G147" s="199"/>
      <c r="H147" s="199"/>
      <c r="I147" s="202"/>
      <c r="J147" s="213">
        <f>BK147</f>
        <v>0</v>
      </c>
      <c r="K147" s="199"/>
      <c r="L147" s="204"/>
      <c r="M147" s="205"/>
      <c r="N147" s="206"/>
      <c r="O147" s="206"/>
      <c r="P147" s="207">
        <f>SUM(P148:P157)</f>
        <v>0</v>
      </c>
      <c r="Q147" s="206"/>
      <c r="R147" s="207">
        <f>SUM(R148:R157)</f>
        <v>0.0877224</v>
      </c>
      <c r="S147" s="206"/>
      <c r="T147" s="208">
        <f>SUM(T148:T157)</f>
        <v>0</v>
      </c>
      <c r="U147" s="12"/>
      <c r="V147" s="12"/>
      <c r="W147" s="12"/>
      <c r="X147" s="12"/>
      <c r="Y147" s="12"/>
      <c r="Z147" s="12"/>
      <c r="AA147" s="12"/>
      <c r="AB147" s="12"/>
      <c r="AC147" s="12"/>
      <c r="AD147" s="12"/>
      <c r="AE147" s="12"/>
      <c r="AR147" s="209" t="s">
        <v>82</v>
      </c>
      <c r="AT147" s="210" t="s">
        <v>74</v>
      </c>
      <c r="AU147" s="210" t="s">
        <v>82</v>
      </c>
      <c r="AY147" s="209" t="s">
        <v>147</v>
      </c>
      <c r="BK147" s="211">
        <f>SUM(BK148:BK157)</f>
        <v>0</v>
      </c>
    </row>
    <row r="148" spans="1:65" s="2" customFormat="1" ht="24.15" customHeight="1">
      <c r="A148" s="40"/>
      <c r="B148" s="41"/>
      <c r="C148" s="214" t="s">
        <v>215</v>
      </c>
      <c r="D148" s="214" t="s">
        <v>150</v>
      </c>
      <c r="E148" s="215" t="s">
        <v>523</v>
      </c>
      <c r="F148" s="216" t="s">
        <v>524</v>
      </c>
      <c r="G148" s="217" t="s">
        <v>236</v>
      </c>
      <c r="H148" s="218">
        <v>150</v>
      </c>
      <c r="I148" s="219"/>
      <c r="J148" s="220">
        <f>ROUND(I148*H148,2)</f>
        <v>0</v>
      </c>
      <c r="K148" s="216" t="s">
        <v>154</v>
      </c>
      <c r="L148" s="46"/>
      <c r="M148" s="221" t="s">
        <v>19</v>
      </c>
      <c r="N148" s="222" t="s">
        <v>46</v>
      </c>
      <c r="O148" s="86"/>
      <c r="P148" s="223">
        <f>O148*H148</f>
        <v>0</v>
      </c>
      <c r="Q148" s="223">
        <v>0.00021</v>
      </c>
      <c r="R148" s="223">
        <f>Q148*H148</f>
        <v>0.0315</v>
      </c>
      <c r="S148" s="223">
        <v>0</v>
      </c>
      <c r="T148" s="224">
        <f>S148*H148</f>
        <v>0</v>
      </c>
      <c r="U148" s="40"/>
      <c r="V148" s="40"/>
      <c r="W148" s="40"/>
      <c r="X148" s="40"/>
      <c r="Y148" s="40"/>
      <c r="Z148" s="40"/>
      <c r="AA148" s="40"/>
      <c r="AB148" s="40"/>
      <c r="AC148" s="40"/>
      <c r="AD148" s="40"/>
      <c r="AE148" s="40"/>
      <c r="AR148" s="225" t="s">
        <v>155</v>
      </c>
      <c r="AT148" s="225" t="s">
        <v>150</v>
      </c>
      <c r="AU148" s="225" t="s">
        <v>84</v>
      </c>
      <c r="AY148" s="19" t="s">
        <v>147</v>
      </c>
      <c r="BE148" s="226">
        <f>IF(N148="základní",J148,0)</f>
        <v>0</v>
      </c>
      <c r="BF148" s="226">
        <f>IF(N148="snížená",J148,0)</f>
        <v>0</v>
      </c>
      <c r="BG148" s="226">
        <f>IF(N148="zákl. přenesená",J148,0)</f>
        <v>0</v>
      </c>
      <c r="BH148" s="226">
        <f>IF(N148="sníž. přenesená",J148,0)</f>
        <v>0</v>
      </c>
      <c r="BI148" s="226">
        <f>IF(N148="nulová",J148,0)</f>
        <v>0</v>
      </c>
      <c r="BJ148" s="19" t="s">
        <v>82</v>
      </c>
      <c r="BK148" s="226">
        <f>ROUND(I148*H148,2)</f>
        <v>0</v>
      </c>
      <c r="BL148" s="19" t="s">
        <v>155</v>
      </c>
      <c r="BM148" s="225" t="s">
        <v>525</v>
      </c>
    </row>
    <row r="149" spans="1:47" s="2" customFormat="1" ht="12">
      <c r="A149" s="40"/>
      <c r="B149" s="41"/>
      <c r="C149" s="42"/>
      <c r="D149" s="227" t="s">
        <v>157</v>
      </c>
      <c r="E149" s="42"/>
      <c r="F149" s="228" t="s">
        <v>526</v>
      </c>
      <c r="G149" s="42"/>
      <c r="H149" s="42"/>
      <c r="I149" s="229"/>
      <c r="J149" s="42"/>
      <c r="K149" s="42"/>
      <c r="L149" s="46"/>
      <c r="M149" s="230"/>
      <c r="N149" s="231"/>
      <c r="O149" s="86"/>
      <c r="P149" s="86"/>
      <c r="Q149" s="86"/>
      <c r="R149" s="86"/>
      <c r="S149" s="86"/>
      <c r="T149" s="87"/>
      <c r="U149" s="40"/>
      <c r="V149" s="40"/>
      <c r="W149" s="40"/>
      <c r="X149" s="40"/>
      <c r="Y149" s="40"/>
      <c r="Z149" s="40"/>
      <c r="AA149" s="40"/>
      <c r="AB149" s="40"/>
      <c r="AC149" s="40"/>
      <c r="AD149" s="40"/>
      <c r="AE149" s="40"/>
      <c r="AT149" s="19" t="s">
        <v>157</v>
      </c>
      <c r="AU149" s="19" t="s">
        <v>84</v>
      </c>
    </row>
    <row r="150" spans="1:65" s="2" customFormat="1" ht="24.15" customHeight="1">
      <c r="A150" s="40"/>
      <c r="B150" s="41"/>
      <c r="C150" s="214" t="s">
        <v>219</v>
      </c>
      <c r="D150" s="214" t="s">
        <v>150</v>
      </c>
      <c r="E150" s="215" t="s">
        <v>527</v>
      </c>
      <c r="F150" s="216" t="s">
        <v>528</v>
      </c>
      <c r="G150" s="217" t="s">
        <v>236</v>
      </c>
      <c r="H150" s="218">
        <v>180</v>
      </c>
      <c r="I150" s="219"/>
      <c r="J150" s="220">
        <f>ROUND(I150*H150,2)</f>
        <v>0</v>
      </c>
      <c r="K150" s="216" t="s">
        <v>202</v>
      </c>
      <c r="L150" s="46"/>
      <c r="M150" s="221" t="s">
        <v>19</v>
      </c>
      <c r="N150" s="222" t="s">
        <v>46</v>
      </c>
      <c r="O150" s="86"/>
      <c r="P150" s="223">
        <f>O150*H150</f>
        <v>0</v>
      </c>
      <c r="Q150" s="223">
        <v>0.00021</v>
      </c>
      <c r="R150" s="223">
        <f>Q150*H150</f>
        <v>0.0378</v>
      </c>
      <c r="S150" s="223">
        <v>0</v>
      </c>
      <c r="T150" s="224">
        <f>S150*H150</f>
        <v>0</v>
      </c>
      <c r="U150" s="40"/>
      <c r="V150" s="40"/>
      <c r="W150" s="40"/>
      <c r="X150" s="40"/>
      <c r="Y150" s="40"/>
      <c r="Z150" s="40"/>
      <c r="AA150" s="40"/>
      <c r="AB150" s="40"/>
      <c r="AC150" s="40"/>
      <c r="AD150" s="40"/>
      <c r="AE150" s="40"/>
      <c r="AR150" s="225" t="s">
        <v>155</v>
      </c>
      <c r="AT150" s="225" t="s">
        <v>150</v>
      </c>
      <c r="AU150" s="225" t="s">
        <v>84</v>
      </c>
      <c r="AY150" s="19" t="s">
        <v>147</v>
      </c>
      <c r="BE150" s="226">
        <f>IF(N150="základní",J150,0)</f>
        <v>0</v>
      </c>
      <c r="BF150" s="226">
        <f>IF(N150="snížená",J150,0)</f>
        <v>0</v>
      </c>
      <c r="BG150" s="226">
        <f>IF(N150="zákl. přenesená",J150,0)</f>
        <v>0</v>
      </c>
      <c r="BH150" s="226">
        <f>IF(N150="sníž. přenesená",J150,0)</f>
        <v>0</v>
      </c>
      <c r="BI150" s="226">
        <f>IF(N150="nulová",J150,0)</f>
        <v>0</v>
      </c>
      <c r="BJ150" s="19" t="s">
        <v>82</v>
      </c>
      <c r="BK150" s="226">
        <f>ROUND(I150*H150,2)</f>
        <v>0</v>
      </c>
      <c r="BL150" s="19" t="s">
        <v>155</v>
      </c>
      <c r="BM150" s="225" t="s">
        <v>529</v>
      </c>
    </row>
    <row r="151" spans="1:65" s="2" customFormat="1" ht="24.15" customHeight="1">
      <c r="A151" s="40"/>
      <c r="B151" s="41"/>
      <c r="C151" s="214" t="s">
        <v>223</v>
      </c>
      <c r="D151" s="214" t="s">
        <v>150</v>
      </c>
      <c r="E151" s="215" t="s">
        <v>530</v>
      </c>
      <c r="F151" s="216" t="s">
        <v>531</v>
      </c>
      <c r="G151" s="217" t="s">
        <v>236</v>
      </c>
      <c r="H151" s="218">
        <v>330</v>
      </c>
      <c r="I151" s="219"/>
      <c r="J151" s="220">
        <f>ROUND(I151*H151,2)</f>
        <v>0</v>
      </c>
      <c r="K151" s="216" t="s">
        <v>154</v>
      </c>
      <c r="L151" s="46"/>
      <c r="M151" s="221" t="s">
        <v>19</v>
      </c>
      <c r="N151" s="222" t="s">
        <v>46</v>
      </c>
      <c r="O151" s="86"/>
      <c r="P151" s="223">
        <f>O151*H151</f>
        <v>0</v>
      </c>
      <c r="Q151" s="223">
        <v>4E-05</v>
      </c>
      <c r="R151" s="223">
        <f>Q151*H151</f>
        <v>0.013200000000000002</v>
      </c>
      <c r="S151" s="223">
        <v>0</v>
      </c>
      <c r="T151" s="224">
        <f>S151*H151</f>
        <v>0</v>
      </c>
      <c r="U151" s="40"/>
      <c r="V151" s="40"/>
      <c r="W151" s="40"/>
      <c r="X151" s="40"/>
      <c r="Y151" s="40"/>
      <c r="Z151" s="40"/>
      <c r="AA151" s="40"/>
      <c r="AB151" s="40"/>
      <c r="AC151" s="40"/>
      <c r="AD151" s="40"/>
      <c r="AE151" s="40"/>
      <c r="AR151" s="225" t="s">
        <v>155</v>
      </c>
      <c r="AT151" s="225" t="s">
        <v>150</v>
      </c>
      <c r="AU151" s="225" t="s">
        <v>84</v>
      </c>
      <c r="AY151" s="19" t="s">
        <v>147</v>
      </c>
      <c r="BE151" s="226">
        <f>IF(N151="základní",J151,0)</f>
        <v>0</v>
      </c>
      <c r="BF151" s="226">
        <f>IF(N151="snížená",J151,0)</f>
        <v>0</v>
      </c>
      <c r="BG151" s="226">
        <f>IF(N151="zákl. přenesená",J151,0)</f>
        <v>0</v>
      </c>
      <c r="BH151" s="226">
        <f>IF(N151="sníž. přenesená",J151,0)</f>
        <v>0</v>
      </c>
      <c r="BI151" s="226">
        <f>IF(N151="nulová",J151,0)</f>
        <v>0</v>
      </c>
      <c r="BJ151" s="19" t="s">
        <v>82</v>
      </c>
      <c r="BK151" s="226">
        <f>ROUND(I151*H151,2)</f>
        <v>0</v>
      </c>
      <c r="BL151" s="19" t="s">
        <v>155</v>
      </c>
      <c r="BM151" s="225" t="s">
        <v>532</v>
      </c>
    </row>
    <row r="152" spans="1:47" s="2" customFormat="1" ht="12">
      <c r="A152" s="40"/>
      <c r="B152" s="41"/>
      <c r="C152" s="42"/>
      <c r="D152" s="227" t="s">
        <v>157</v>
      </c>
      <c r="E152" s="42"/>
      <c r="F152" s="228" t="s">
        <v>533</v>
      </c>
      <c r="G152" s="42"/>
      <c r="H152" s="42"/>
      <c r="I152" s="229"/>
      <c r="J152" s="42"/>
      <c r="K152" s="42"/>
      <c r="L152" s="46"/>
      <c r="M152" s="230"/>
      <c r="N152" s="231"/>
      <c r="O152" s="86"/>
      <c r="P152" s="86"/>
      <c r="Q152" s="86"/>
      <c r="R152" s="86"/>
      <c r="S152" s="86"/>
      <c r="T152" s="87"/>
      <c r="U152" s="40"/>
      <c r="V152" s="40"/>
      <c r="W152" s="40"/>
      <c r="X152" s="40"/>
      <c r="Y152" s="40"/>
      <c r="Z152" s="40"/>
      <c r="AA152" s="40"/>
      <c r="AB152" s="40"/>
      <c r="AC152" s="40"/>
      <c r="AD152" s="40"/>
      <c r="AE152" s="40"/>
      <c r="AT152" s="19" t="s">
        <v>157</v>
      </c>
      <c r="AU152" s="19" t="s">
        <v>84</v>
      </c>
    </row>
    <row r="153" spans="1:65" s="2" customFormat="1" ht="24.15" customHeight="1">
      <c r="A153" s="40"/>
      <c r="B153" s="41"/>
      <c r="C153" s="214" t="s">
        <v>227</v>
      </c>
      <c r="D153" s="214" t="s">
        <v>150</v>
      </c>
      <c r="E153" s="215" t="s">
        <v>534</v>
      </c>
      <c r="F153" s="216" t="s">
        <v>535</v>
      </c>
      <c r="G153" s="217" t="s">
        <v>170</v>
      </c>
      <c r="H153" s="218">
        <v>21.76</v>
      </c>
      <c r="I153" s="219"/>
      <c r="J153" s="220">
        <f>ROUND(I153*H153,2)</f>
        <v>0</v>
      </c>
      <c r="K153" s="216" t="s">
        <v>154</v>
      </c>
      <c r="L153" s="46"/>
      <c r="M153" s="221" t="s">
        <v>19</v>
      </c>
      <c r="N153" s="222" t="s">
        <v>46</v>
      </c>
      <c r="O153" s="86"/>
      <c r="P153" s="223">
        <f>O153*H153</f>
        <v>0</v>
      </c>
      <c r="Q153" s="223">
        <v>0.00024</v>
      </c>
      <c r="R153" s="223">
        <f>Q153*H153</f>
        <v>0.0052224</v>
      </c>
      <c r="S153" s="223">
        <v>0</v>
      </c>
      <c r="T153" s="224">
        <f>S153*H153</f>
        <v>0</v>
      </c>
      <c r="U153" s="40"/>
      <c r="V153" s="40"/>
      <c r="W153" s="40"/>
      <c r="X153" s="40"/>
      <c r="Y153" s="40"/>
      <c r="Z153" s="40"/>
      <c r="AA153" s="40"/>
      <c r="AB153" s="40"/>
      <c r="AC153" s="40"/>
      <c r="AD153" s="40"/>
      <c r="AE153" s="40"/>
      <c r="AR153" s="225" t="s">
        <v>155</v>
      </c>
      <c r="AT153" s="225" t="s">
        <v>150</v>
      </c>
      <c r="AU153" s="225" t="s">
        <v>84</v>
      </c>
      <c r="AY153" s="19" t="s">
        <v>147</v>
      </c>
      <c r="BE153" s="226">
        <f>IF(N153="základní",J153,0)</f>
        <v>0</v>
      </c>
      <c r="BF153" s="226">
        <f>IF(N153="snížená",J153,0)</f>
        <v>0</v>
      </c>
      <c r="BG153" s="226">
        <f>IF(N153="zákl. přenesená",J153,0)</f>
        <v>0</v>
      </c>
      <c r="BH153" s="226">
        <f>IF(N153="sníž. přenesená",J153,0)</f>
        <v>0</v>
      </c>
      <c r="BI153" s="226">
        <f>IF(N153="nulová",J153,0)</f>
        <v>0</v>
      </c>
      <c r="BJ153" s="19" t="s">
        <v>82</v>
      </c>
      <c r="BK153" s="226">
        <f>ROUND(I153*H153,2)</f>
        <v>0</v>
      </c>
      <c r="BL153" s="19" t="s">
        <v>155</v>
      </c>
      <c r="BM153" s="225" t="s">
        <v>536</v>
      </c>
    </row>
    <row r="154" spans="1:47" s="2" customFormat="1" ht="12">
      <c r="A154" s="40"/>
      <c r="B154" s="41"/>
      <c r="C154" s="42"/>
      <c r="D154" s="227" t="s">
        <v>157</v>
      </c>
      <c r="E154" s="42"/>
      <c r="F154" s="228" t="s">
        <v>537</v>
      </c>
      <c r="G154" s="42"/>
      <c r="H154" s="42"/>
      <c r="I154" s="229"/>
      <c r="J154" s="42"/>
      <c r="K154" s="42"/>
      <c r="L154" s="46"/>
      <c r="M154" s="230"/>
      <c r="N154" s="231"/>
      <c r="O154" s="86"/>
      <c r="P154" s="86"/>
      <c r="Q154" s="86"/>
      <c r="R154" s="86"/>
      <c r="S154" s="86"/>
      <c r="T154" s="87"/>
      <c r="U154" s="40"/>
      <c r="V154" s="40"/>
      <c r="W154" s="40"/>
      <c r="X154" s="40"/>
      <c r="Y154" s="40"/>
      <c r="Z154" s="40"/>
      <c r="AA154" s="40"/>
      <c r="AB154" s="40"/>
      <c r="AC154" s="40"/>
      <c r="AD154" s="40"/>
      <c r="AE154" s="40"/>
      <c r="AT154" s="19" t="s">
        <v>157</v>
      </c>
      <c r="AU154" s="19" t="s">
        <v>84</v>
      </c>
    </row>
    <row r="155" spans="1:51" s="13" customFormat="1" ht="12">
      <c r="A155" s="13"/>
      <c r="B155" s="232"/>
      <c r="C155" s="233"/>
      <c r="D155" s="234" t="s">
        <v>159</v>
      </c>
      <c r="E155" s="235" t="s">
        <v>19</v>
      </c>
      <c r="F155" s="236" t="s">
        <v>538</v>
      </c>
      <c r="G155" s="233"/>
      <c r="H155" s="235" t="s">
        <v>19</v>
      </c>
      <c r="I155" s="237"/>
      <c r="J155" s="233"/>
      <c r="K155" s="233"/>
      <c r="L155" s="238"/>
      <c r="M155" s="239"/>
      <c r="N155" s="240"/>
      <c r="O155" s="240"/>
      <c r="P155" s="240"/>
      <c r="Q155" s="240"/>
      <c r="R155" s="240"/>
      <c r="S155" s="240"/>
      <c r="T155" s="241"/>
      <c r="U155" s="13"/>
      <c r="V155" s="13"/>
      <c r="W155" s="13"/>
      <c r="X155" s="13"/>
      <c r="Y155" s="13"/>
      <c r="Z155" s="13"/>
      <c r="AA155" s="13"/>
      <c r="AB155" s="13"/>
      <c r="AC155" s="13"/>
      <c r="AD155" s="13"/>
      <c r="AE155" s="13"/>
      <c r="AT155" s="242" t="s">
        <v>159</v>
      </c>
      <c r="AU155" s="242" t="s">
        <v>84</v>
      </c>
      <c r="AV155" s="13" t="s">
        <v>82</v>
      </c>
      <c r="AW155" s="13" t="s">
        <v>37</v>
      </c>
      <c r="AX155" s="13" t="s">
        <v>75</v>
      </c>
      <c r="AY155" s="242" t="s">
        <v>147</v>
      </c>
    </row>
    <row r="156" spans="1:51" s="14" customFormat="1" ht="12">
      <c r="A156" s="14"/>
      <c r="B156" s="243"/>
      <c r="C156" s="244"/>
      <c r="D156" s="234" t="s">
        <v>159</v>
      </c>
      <c r="E156" s="245" t="s">
        <v>19</v>
      </c>
      <c r="F156" s="246" t="s">
        <v>539</v>
      </c>
      <c r="G156" s="244"/>
      <c r="H156" s="247">
        <v>21.76</v>
      </c>
      <c r="I156" s="248"/>
      <c r="J156" s="244"/>
      <c r="K156" s="244"/>
      <c r="L156" s="249"/>
      <c r="M156" s="250"/>
      <c r="N156" s="251"/>
      <c r="O156" s="251"/>
      <c r="P156" s="251"/>
      <c r="Q156" s="251"/>
      <c r="R156" s="251"/>
      <c r="S156" s="251"/>
      <c r="T156" s="252"/>
      <c r="U156" s="14"/>
      <c r="V156" s="14"/>
      <c r="W156" s="14"/>
      <c r="X156" s="14"/>
      <c r="Y156" s="14"/>
      <c r="Z156" s="14"/>
      <c r="AA156" s="14"/>
      <c r="AB156" s="14"/>
      <c r="AC156" s="14"/>
      <c r="AD156" s="14"/>
      <c r="AE156" s="14"/>
      <c r="AT156" s="253" t="s">
        <v>159</v>
      </c>
      <c r="AU156" s="253" t="s">
        <v>84</v>
      </c>
      <c r="AV156" s="14" t="s">
        <v>84</v>
      </c>
      <c r="AW156" s="14" t="s">
        <v>37</v>
      </c>
      <c r="AX156" s="14" t="s">
        <v>75</v>
      </c>
      <c r="AY156" s="253" t="s">
        <v>147</v>
      </c>
    </row>
    <row r="157" spans="1:51" s="15" customFormat="1" ht="12">
      <c r="A157" s="15"/>
      <c r="B157" s="254"/>
      <c r="C157" s="255"/>
      <c r="D157" s="234" t="s">
        <v>159</v>
      </c>
      <c r="E157" s="256" t="s">
        <v>19</v>
      </c>
      <c r="F157" s="257" t="s">
        <v>162</v>
      </c>
      <c r="G157" s="255"/>
      <c r="H157" s="258">
        <v>21.76</v>
      </c>
      <c r="I157" s="259"/>
      <c r="J157" s="255"/>
      <c r="K157" s="255"/>
      <c r="L157" s="260"/>
      <c r="M157" s="261"/>
      <c r="N157" s="262"/>
      <c r="O157" s="262"/>
      <c r="P157" s="262"/>
      <c r="Q157" s="262"/>
      <c r="R157" s="262"/>
      <c r="S157" s="262"/>
      <c r="T157" s="263"/>
      <c r="U157" s="15"/>
      <c r="V157" s="15"/>
      <c r="W157" s="15"/>
      <c r="X157" s="15"/>
      <c r="Y157" s="15"/>
      <c r="Z157" s="15"/>
      <c r="AA157" s="15"/>
      <c r="AB157" s="15"/>
      <c r="AC157" s="15"/>
      <c r="AD157" s="15"/>
      <c r="AE157" s="15"/>
      <c r="AT157" s="264" t="s">
        <v>159</v>
      </c>
      <c r="AU157" s="264" t="s">
        <v>84</v>
      </c>
      <c r="AV157" s="15" t="s">
        <v>155</v>
      </c>
      <c r="AW157" s="15" t="s">
        <v>37</v>
      </c>
      <c r="AX157" s="15" t="s">
        <v>82</v>
      </c>
      <c r="AY157" s="264" t="s">
        <v>147</v>
      </c>
    </row>
    <row r="158" spans="1:63" s="12" customFormat="1" ht="22.8" customHeight="1">
      <c r="A158" s="12"/>
      <c r="B158" s="198"/>
      <c r="C158" s="199"/>
      <c r="D158" s="200" t="s">
        <v>74</v>
      </c>
      <c r="E158" s="212" t="s">
        <v>175</v>
      </c>
      <c r="F158" s="212" t="s">
        <v>176</v>
      </c>
      <c r="G158" s="199"/>
      <c r="H158" s="199"/>
      <c r="I158" s="202"/>
      <c r="J158" s="213">
        <f>BK158</f>
        <v>0</v>
      </c>
      <c r="K158" s="199"/>
      <c r="L158" s="204"/>
      <c r="M158" s="205"/>
      <c r="N158" s="206"/>
      <c r="O158" s="206"/>
      <c r="P158" s="207">
        <f>SUM(P159:P169)</f>
        <v>0</v>
      </c>
      <c r="Q158" s="206"/>
      <c r="R158" s="207">
        <f>SUM(R159:R169)</f>
        <v>0</v>
      </c>
      <c r="S158" s="206"/>
      <c r="T158" s="208">
        <f>SUM(T159:T169)</f>
        <v>0</v>
      </c>
      <c r="U158" s="12"/>
      <c r="V158" s="12"/>
      <c r="W158" s="12"/>
      <c r="X158" s="12"/>
      <c r="Y158" s="12"/>
      <c r="Z158" s="12"/>
      <c r="AA158" s="12"/>
      <c r="AB158" s="12"/>
      <c r="AC158" s="12"/>
      <c r="AD158" s="12"/>
      <c r="AE158" s="12"/>
      <c r="AR158" s="209" t="s">
        <v>82</v>
      </c>
      <c r="AT158" s="210" t="s">
        <v>74</v>
      </c>
      <c r="AU158" s="210" t="s">
        <v>82</v>
      </c>
      <c r="AY158" s="209" t="s">
        <v>147</v>
      </c>
      <c r="BK158" s="211">
        <f>SUM(BK159:BK169)</f>
        <v>0</v>
      </c>
    </row>
    <row r="159" spans="1:65" s="2" customFormat="1" ht="24.15" customHeight="1">
      <c r="A159" s="40"/>
      <c r="B159" s="41"/>
      <c r="C159" s="214" t="s">
        <v>233</v>
      </c>
      <c r="D159" s="214" t="s">
        <v>150</v>
      </c>
      <c r="E159" s="215" t="s">
        <v>177</v>
      </c>
      <c r="F159" s="216" t="s">
        <v>178</v>
      </c>
      <c r="G159" s="217" t="s">
        <v>179</v>
      </c>
      <c r="H159" s="218">
        <v>0.152</v>
      </c>
      <c r="I159" s="219"/>
      <c r="J159" s="220">
        <f>ROUND(I159*H159,2)</f>
        <v>0</v>
      </c>
      <c r="K159" s="216" t="s">
        <v>154</v>
      </c>
      <c r="L159" s="46"/>
      <c r="M159" s="221" t="s">
        <v>19</v>
      </c>
      <c r="N159" s="222" t="s">
        <v>46</v>
      </c>
      <c r="O159" s="86"/>
      <c r="P159" s="223">
        <f>O159*H159</f>
        <v>0</v>
      </c>
      <c r="Q159" s="223">
        <v>0</v>
      </c>
      <c r="R159" s="223">
        <f>Q159*H159</f>
        <v>0</v>
      </c>
      <c r="S159" s="223">
        <v>0</v>
      </c>
      <c r="T159" s="224">
        <f>S159*H159</f>
        <v>0</v>
      </c>
      <c r="U159" s="40"/>
      <c r="V159" s="40"/>
      <c r="W159" s="40"/>
      <c r="X159" s="40"/>
      <c r="Y159" s="40"/>
      <c r="Z159" s="40"/>
      <c r="AA159" s="40"/>
      <c r="AB159" s="40"/>
      <c r="AC159" s="40"/>
      <c r="AD159" s="40"/>
      <c r="AE159" s="40"/>
      <c r="AR159" s="225" t="s">
        <v>155</v>
      </c>
      <c r="AT159" s="225" t="s">
        <v>150</v>
      </c>
      <c r="AU159" s="225" t="s">
        <v>84</v>
      </c>
      <c r="AY159" s="19" t="s">
        <v>147</v>
      </c>
      <c r="BE159" s="226">
        <f>IF(N159="základní",J159,0)</f>
        <v>0</v>
      </c>
      <c r="BF159" s="226">
        <f>IF(N159="snížená",J159,0)</f>
        <v>0</v>
      </c>
      <c r="BG159" s="226">
        <f>IF(N159="zákl. přenesená",J159,0)</f>
        <v>0</v>
      </c>
      <c r="BH159" s="226">
        <f>IF(N159="sníž. přenesená",J159,0)</f>
        <v>0</v>
      </c>
      <c r="BI159" s="226">
        <f>IF(N159="nulová",J159,0)</f>
        <v>0</v>
      </c>
      <c r="BJ159" s="19" t="s">
        <v>82</v>
      </c>
      <c r="BK159" s="226">
        <f>ROUND(I159*H159,2)</f>
        <v>0</v>
      </c>
      <c r="BL159" s="19" t="s">
        <v>155</v>
      </c>
      <c r="BM159" s="225" t="s">
        <v>540</v>
      </c>
    </row>
    <row r="160" spans="1:47" s="2" customFormat="1" ht="12">
      <c r="A160" s="40"/>
      <c r="B160" s="41"/>
      <c r="C160" s="42"/>
      <c r="D160" s="227" t="s">
        <v>157</v>
      </c>
      <c r="E160" s="42"/>
      <c r="F160" s="228" t="s">
        <v>181</v>
      </c>
      <c r="G160" s="42"/>
      <c r="H160" s="42"/>
      <c r="I160" s="229"/>
      <c r="J160" s="42"/>
      <c r="K160" s="42"/>
      <c r="L160" s="46"/>
      <c r="M160" s="230"/>
      <c r="N160" s="231"/>
      <c r="O160" s="86"/>
      <c r="P160" s="86"/>
      <c r="Q160" s="86"/>
      <c r="R160" s="86"/>
      <c r="S160" s="86"/>
      <c r="T160" s="87"/>
      <c r="U160" s="40"/>
      <c r="V160" s="40"/>
      <c r="W160" s="40"/>
      <c r="X160" s="40"/>
      <c r="Y160" s="40"/>
      <c r="Z160" s="40"/>
      <c r="AA160" s="40"/>
      <c r="AB160" s="40"/>
      <c r="AC160" s="40"/>
      <c r="AD160" s="40"/>
      <c r="AE160" s="40"/>
      <c r="AT160" s="19" t="s">
        <v>157</v>
      </c>
      <c r="AU160" s="19" t="s">
        <v>84</v>
      </c>
    </row>
    <row r="161" spans="1:65" s="2" customFormat="1" ht="33" customHeight="1">
      <c r="A161" s="40"/>
      <c r="B161" s="41"/>
      <c r="C161" s="214" t="s">
        <v>8</v>
      </c>
      <c r="D161" s="214" t="s">
        <v>150</v>
      </c>
      <c r="E161" s="215" t="s">
        <v>183</v>
      </c>
      <c r="F161" s="216" t="s">
        <v>184</v>
      </c>
      <c r="G161" s="217" t="s">
        <v>179</v>
      </c>
      <c r="H161" s="218">
        <v>2.28</v>
      </c>
      <c r="I161" s="219"/>
      <c r="J161" s="220">
        <f>ROUND(I161*H161,2)</f>
        <v>0</v>
      </c>
      <c r="K161" s="216" t="s">
        <v>154</v>
      </c>
      <c r="L161" s="46"/>
      <c r="M161" s="221" t="s">
        <v>19</v>
      </c>
      <c r="N161" s="222" t="s">
        <v>46</v>
      </c>
      <c r="O161" s="86"/>
      <c r="P161" s="223">
        <f>O161*H161</f>
        <v>0</v>
      </c>
      <c r="Q161" s="223">
        <v>0</v>
      </c>
      <c r="R161" s="223">
        <f>Q161*H161</f>
        <v>0</v>
      </c>
      <c r="S161" s="223">
        <v>0</v>
      </c>
      <c r="T161" s="224">
        <f>S161*H161</f>
        <v>0</v>
      </c>
      <c r="U161" s="40"/>
      <c r="V161" s="40"/>
      <c r="W161" s="40"/>
      <c r="X161" s="40"/>
      <c r="Y161" s="40"/>
      <c r="Z161" s="40"/>
      <c r="AA161" s="40"/>
      <c r="AB161" s="40"/>
      <c r="AC161" s="40"/>
      <c r="AD161" s="40"/>
      <c r="AE161" s="40"/>
      <c r="AR161" s="225" t="s">
        <v>155</v>
      </c>
      <c r="AT161" s="225" t="s">
        <v>150</v>
      </c>
      <c r="AU161" s="225" t="s">
        <v>84</v>
      </c>
      <c r="AY161" s="19" t="s">
        <v>147</v>
      </c>
      <c r="BE161" s="226">
        <f>IF(N161="základní",J161,0)</f>
        <v>0</v>
      </c>
      <c r="BF161" s="226">
        <f>IF(N161="snížená",J161,0)</f>
        <v>0</v>
      </c>
      <c r="BG161" s="226">
        <f>IF(N161="zákl. přenesená",J161,0)</f>
        <v>0</v>
      </c>
      <c r="BH161" s="226">
        <f>IF(N161="sníž. přenesená",J161,0)</f>
        <v>0</v>
      </c>
      <c r="BI161" s="226">
        <f>IF(N161="nulová",J161,0)</f>
        <v>0</v>
      </c>
      <c r="BJ161" s="19" t="s">
        <v>82</v>
      </c>
      <c r="BK161" s="226">
        <f>ROUND(I161*H161,2)</f>
        <v>0</v>
      </c>
      <c r="BL161" s="19" t="s">
        <v>155</v>
      </c>
      <c r="BM161" s="225" t="s">
        <v>541</v>
      </c>
    </row>
    <row r="162" spans="1:47" s="2" customFormat="1" ht="12">
      <c r="A162" s="40"/>
      <c r="B162" s="41"/>
      <c r="C162" s="42"/>
      <c r="D162" s="227" t="s">
        <v>157</v>
      </c>
      <c r="E162" s="42"/>
      <c r="F162" s="228" t="s">
        <v>186</v>
      </c>
      <c r="G162" s="42"/>
      <c r="H162" s="42"/>
      <c r="I162" s="229"/>
      <c r="J162" s="42"/>
      <c r="K162" s="42"/>
      <c r="L162" s="46"/>
      <c r="M162" s="230"/>
      <c r="N162" s="231"/>
      <c r="O162" s="86"/>
      <c r="P162" s="86"/>
      <c r="Q162" s="86"/>
      <c r="R162" s="86"/>
      <c r="S162" s="86"/>
      <c r="T162" s="87"/>
      <c r="U162" s="40"/>
      <c r="V162" s="40"/>
      <c r="W162" s="40"/>
      <c r="X162" s="40"/>
      <c r="Y162" s="40"/>
      <c r="Z162" s="40"/>
      <c r="AA162" s="40"/>
      <c r="AB162" s="40"/>
      <c r="AC162" s="40"/>
      <c r="AD162" s="40"/>
      <c r="AE162" s="40"/>
      <c r="AT162" s="19" t="s">
        <v>157</v>
      </c>
      <c r="AU162" s="19" t="s">
        <v>84</v>
      </c>
    </row>
    <row r="163" spans="1:51" s="14" customFormat="1" ht="12">
      <c r="A163" s="14"/>
      <c r="B163" s="243"/>
      <c r="C163" s="244"/>
      <c r="D163" s="234" t="s">
        <v>159</v>
      </c>
      <c r="E163" s="244"/>
      <c r="F163" s="246" t="s">
        <v>542</v>
      </c>
      <c r="G163" s="244"/>
      <c r="H163" s="247">
        <v>2.28</v>
      </c>
      <c r="I163" s="248"/>
      <c r="J163" s="244"/>
      <c r="K163" s="244"/>
      <c r="L163" s="249"/>
      <c r="M163" s="250"/>
      <c r="N163" s="251"/>
      <c r="O163" s="251"/>
      <c r="P163" s="251"/>
      <c r="Q163" s="251"/>
      <c r="R163" s="251"/>
      <c r="S163" s="251"/>
      <c r="T163" s="252"/>
      <c r="U163" s="14"/>
      <c r="V163" s="14"/>
      <c r="W163" s="14"/>
      <c r="X163" s="14"/>
      <c r="Y163" s="14"/>
      <c r="Z163" s="14"/>
      <c r="AA163" s="14"/>
      <c r="AB163" s="14"/>
      <c r="AC163" s="14"/>
      <c r="AD163" s="14"/>
      <c r="AE163" s="14"/>
      <c r="AT163" s="253" t="s">
        <v>159</v>
      </c>
      <c r="AU163" s="253" t="s">
        <v>84</v>
      </c>
      <c r="AV163" s="14" t="s">
        <v>84</v>
      </c>
      <c r="AW163" s="14" t="s">
        <v>4</v>
      </c>
      <c r="AX163" s="14" t="s">
        <v>82</v>
      </c>
      <c r="AY163" s="253" t="s">
        <v>147</v>
      </c>
    </row>
    <row r="164" spans="1:65" s="2" customFormat="1" ht="21.75" customHeight="1">
      <c r="A164" s="40"/>
      <c r="B164" s="41"/>
      <c r="C164" s="214" t="s">
        <v>211</v>
      </c>
      <c r="D164" s="214" t="s">
        <v>150</v>
      </c>
      <c r="E164" s="215" t="s">
        <v>189</v>
      </c>
      <c r="F164" s="216" t="s">
        <v>190</v>
      </c>
      <c r="G164" s="217" t="s">
        <v>179</v>
      </c>
      <c r="H164" s="218">
        <v>0.152</v>
      </c>
      <c r="I164" s="219"/>
      <c r="J164" s="220">
        <f>ROUND(I164*H164,2)</f>
        <v>0</v>
      </c>
      <c r="K164" s="216" t="s">
        <v>154</v>
      </c>
      <c r="L164" s="46"/>
      <c r="M164" s="221" t="s">
        <v>19</v>
      </c>
      <c r="N164" s="222" t="s">
        <v>46</v>
      </c>
      <c r="O164" s="86"/>
      <c r="P164" s="223">
        <f>O164*H164</f>
        <v>0</v>
      </c>
      <c r="Q164" s="223">
        <v>0</v>
      </c>
      <c r="R164" s="223">
        <f>Q164*H164</f>
        <v>0</v>
      </c>
      <c r="S164" s="223">
        <v>0</v>
      </c>
      <c r="T164" s="224">
        <f>S164*H164</f>
        <v>0</v>
      </c>
      <c r="U164" s="40"/>
      <c r="V164" s="40"/>
      <c r="W164" s="40"/>
      <c r="X164" s="40"/>
      <c r="Y164" s="40"/>
      <c r="Z164" s="40"/>
      <c r="AA164" s="40"/>
      <c r="AB164" s="40"/>
      <c r="AC164" s="40"/>
      <c r="AD164" s="40"/>
      <c r="AE164" s="40"/>
      <c r="AR164" s="225" t="s">
        <v>155</v>
      </c>
      <c r="AT164" s="225" t="s">
        <v>150</v>
      </c>
      <c r="AU164" s="225" t="s">
        <v>84</v>
      </c>
      <c r="AY164" s="19" t="s">
        <v>147</v>
      </c>
      <c r="BE164" s="226">
        <f>IF(N164="základní",J164,0)</f>
        <v>0</v>
      </c>
      <c r="BF164" s="226">
        <f>IF(N164="snížená",J164,0)</f>
        <v>0</v>
      </c>
      <c r="BG164" s="226">
        <f>IF(N164="zákl. přenesená",J164,0)</f>
        <v>0</v>
      </c>
      <c r="BH164" s="226">
        <f>IF(N164="sníž. přenesená",J164,0)</f>
        <v>0</v>
      </c>
      <c r="BI164" s="226">
        <f>IF(N164="nulová",J164,0)</f>
        <v>0</v>
      </c>
      <c r="BJ164" s="19" t="s">
        <v>82</v>
      </c>
      <c r="BK164" s="226">
        <f>ROUND(I164*H164,2)</f>
        <v>0</v>
      </c>
      <c r="BL164" s="19" t="s">
        <v>155</v>
      </c>
      <c r="BM164" s="225" t="s">
        <v>543</v>
      </c>
    </row>
    <row r="165" spans="1:47" s="2" customFormat="1" ht="12">
      <c r="A165" s="40"/>
      <c r="B165" s="41"/>
      <c r="C165" s="42"/>
      <c r="D165" s="227" t="s">
        <v>157</v>
      </c>
      <c r="E165" s="42"/>
      <c r="F165" s="228" t="s">
        <v>192</v>
      </c>
      <c r="G165" s="42"/>
      <c r="H165" s="42"/>
      <c r="I165" s="229"/>
      <c r="J165" s="42"/>
      <c r="K165" s="42"/>
      <c r="L165" s="46"/>
      <c r="M165" s="230"/>
      <c r="N165" s="231"/>
      <c r="O165" s="86"/>
      <c r="P165" s="86"/>
      <c r="Q165" s="86"/>
      <c r="R165" s="86"/>
      <c r="S165" s="86"/>
      <c r="T165" s="87"/>
      <c r="U165" s="40"/>
      <c r="V165" s="40"/>
      <c r="W165" s="40"/>
      <c r="X165" s="40"/>
      <c r="Y165" s="40"/>
      <c r="Z165" s="40"/>
      <c r="AA165" s="40"/>
      <c r="AB165" s="40"/>
      <c r="AC165" s="40"/>
      <c r="AD165" s="40"/>
      <c r="AE165" s="40"/>
      <c r="AT165" s="19" t="s">
        <v>157</v>
      </c>
      <c r="AU165" s="19" t="s">
        <v>84</v>
      </c>
    </row>
    <row r="166" spans="1:65" s="2" customFormat="1" ht="24.15" customHeight="1">
      <c r="A166" s="40"/>
      <c r="B166" s="41"/>
      <c r="C166" s="214" t="s">
        <v>259</v>
      </c>
      <c r="D166" s="214" t="s">
        <v>150</v>
      </c>
      <c r="E166" s="215" t="s">
        <v>194</v>
      </c>
      <c r="F166" s="216" t="s">
        <v>195</v>
      </c>
      <c r="G166" s="217" t="s">
        <v>179</v>
      </c>
      <c r="H166" s="218">
        <v>1.368</v>
      </c>
      <c r="I166" s="219"/>
      <c r="J166" s="220">
        <f>ROUND(I166*H166,2)</f>
        <v>0</v>
      </c>
      <c r="K166" s="216" t="s">
        <v>154</v>
      </c>
      <c r="L166" s="46"/>
      <c r="M166" s="221" t="s">
        <v>19</v>
      </c>
      <c r="N166" s="222" t="s">
        <v>46</v>
      </c>
      <c r="O166" s="86"/>
      <c r="P166" s="223">
        <f>O166*H166</f>
        <v>0</v>
      </c>
      <c r="Q166" s="223">
        <v>0</v>
      </c>
      <c r="R166" s="223">
        <f>Q166*H166</f>
        <v>0</v>
      </c>
      <c r="S166" s="223">
        <v>0</v>
      </c>
      <c r="T166" s="224">
        <f>S166*H166</f>
        <v>0</v>
      </c>
      <c r="U166" s="40"/>
      <c r="V166" s="40"/>
      <c r="W166" s="40"/>
      <c r="X166" s="40"/>
      <c r="Y166" s="40"/>
      <c r="Z166" s="40"/>
      <c r="AA166" s="40"/>
      <c r="AB166" s="40"/>
      <c r="AC166" s="40"/>
      <c r="AD166" s="40"/>
      <c r="AE166" s="40"/>
      <c r="AR166" s="225" t="s">
        <v>155</v>
      </c>
      <c r="AT166" s="225" t="s">
        <v>150</v>
      </c>
      <c r="AU166" s="225" t="s">
        <v>84</v>
      </c>
      <c r="AY166" s="19" t="s">
        <v>147</v>
      </c>
      <c r="BE166" s="226">
        <f>IF(N166="základní",J166,0)</f>
        <v>0</v>
      </c>
      <c r="BF166" s="226">
        <f>IF(N166="snížená",J166,0)</f>
        <v>0</v>
      </c>
      <c r="BG166" s="226">
        <f>IF(N166="zákl. přenesená",J166,0)</f>
        <v>0</v>
      </c>
      <c r="BH166" s="226">
        <f>IF(N166="sníž. přenesená",J166,0)</f>
        <v>0</v>
      </c>
      <c r="BI166" s="226">
        <f>IF(N166="nulová",J166,0)</f>
        <v>0</v>
      </c>
      <c r="BJ166" s="19" t="s">
        <v>82</v>
      </c>
      <c r="BK166" s="226">
        <f>ROUND(I166*H166,2)</f>
        <v>0</v>
      </c>
      <c r="BL166" s="19" t="s">
        <v>155</v>
      </c>
      <c r="BM166" s="225" t="s">
        <v>544</v>
      </c>
    </row>
    <row r="167" spans="1:47" s="2" customFormat="1" ht="12">
      <c r="A167" s="40"/>
      <c r="B167" s="41"/>
      <c r="C167" s="42"/>
      <c r="D167" s="227" t="s">
        <v>157</v>
      </c>
      <c r="E167" s="42"/>
      <c r="F167" s="228" t="s">
        <v>197</v>
      </c>
      <c r="G167" s="42"/>
      <c r="H167" s="42"/>
      <c r="I167" s="229"/>
      <c r="J167" s="42"/>
      <c r="K167" s="42"/>
      <c r="L167" s="46"/>
      <c r="M167" s="230"/>
      <c r="N167" s="231"/>
      <c r="O167" s="86"/>
      <c r="P167" s="86"/>
      <c r="Q167" s="86"/>
      <c r="R167" s="86"/>
      <c r="S167" s="86"/>
      <c r="T167" s="87"/>
      <c r="U167" s="40"/>
      <c r="V167" s="40"/>
      <c r="W167" s="40"/>
      <c r="X167" s="40"/>
      <c r="Y167" s="40"/>
      <c r="Z167" s="40"/>
      <c r="AA167" s="40"/>
      <c r="AB167" s="40"/>
      <c r="AC167" s="40"/>
      <c r="AD167" s="40"/>
      <c r="AE167" s="40"/>
      <c r="AT167" s="19" t="s">
        <v>157</v>
      </c>
      <c r="AU167" s="19" t="s">
        <v>84</v>
      </c>
    </row>
    <row r="168" spans="1:51" s="14" customFormat="1" ht="12">
      <c r="A168" s="14"/>
      <c r="B168" s="243"/>
      <c r="C168" s="244"/>
      <c r="D168" s="234" t="s">
        <v>159</v>
      </c>
      <c r="E168" s="244"/>
      <c r="F168" s="246" t="s">
        <v>545</v>
      </c>
      <c r="G168" s="244"/>
      <c r="H168" s="247">
        <v>1.368</v>
      </c>
      <c r="I168" s="248"/>
      <c r="J168" s="244"/>
      <c r="K168" s="244"/>
      <c r="L168" s="249"/>
      <c r="M168" s="250"/>
      <c r="N168" s="251"/>
      <c r="O168" s="251"/>
      <c r="P168" s="251"/>
      <c r="Q168" s="251"/>
      <c r="R168" s="251"/>
      <c r="S168" s="251"/>
      <c r="T168" s="252"/>
      <c r="U168" s="14"/>
      <c r="V168" s="14"/>
      <c r="W168" s="14"/>
      <c r="X168" s="14"/>
      <c r="Y168" s="14"/>
      <c r="Z168" s="14"/>
      <c r="AA168" s="14"/>
      <c r="AB168" s="14"/>
      <c r="AC168" s="14"/>
      <c r="AD168" s="14"/>
      <c r="AE168" s="14"/>
      <c r="AT168" s="253" t="s">
        <v>159</v>
      </c>
      <c r="AU168" s="253" t="s">
        <v>84</v>
      </c>
      <c r="AV168" s="14" t="s">
        <v>84</v>
      </c>
      <c r="AW168" s="14" t="s">
        <v>4</v>
      </c>
      <c r="AX168" s="14" t="s">
        <v>82</v>
      </c>
      <c r="AY168" s="253" t="s">
        <v>147</v>
      </c>
    </row>
    <row r="169" spans="1:65" s="2" customFormat="1" ht="24.15" customHeight="1">
      <c r="A169" s="40"/>
      <c r="B169" s="41"/>
      <c r="C169" s="214" t="s">
        <v>269</v>
      </c>
      <c r="D169" s="214" t="s">
        <v>150</v>
      </c>
      <c r="E169" s="215" t="s">
        <v>200</v>
      </c>
      <c r="F169" s="216" t="s">
        <v>201</v>
      </c>
      <c r="G169" s="217" t="s">
        <v>179</v>
      </c>
      <c r="H169" s="218">
        <v>0.152</v>
      </c>
      <c r="I169" s="219"/>
      <c r="J169" s="220">
        <f>ROUND(I169*H169,2)</f>
        <v>0</v>
      </c>
      <c r="K169" s="216" t="s">
        <v>202</v>
      </c>
      <c r="L169" s="46"/>
      <c r="M169" s="221" t="s">
        <v>19</v>
      </c>
      <c r="N169" s="222" t="s">
        <v>46</v>
      </c>
      <c r="O169" s="86"/>
      <c r="P169" s="223">
        <f>O169*H169</f>
        <v>0</v>
      </c>
      <c r="Q169" s="223">
        <v>0</v>
      </c>
      <c r="R169" s="223">
        <f>Q169*H169</f>
        <v>0</v>
      </c>
      <c r="S169" s="223">
        <v>0</v>
      </c>
      <c r="T169" s="224">
        <f>S169*H169</f>
        <v>0</v>
      </c>
      <c r="U169" s="40"/>
      <c r="V169" s="40"/>
      <c r="W169" s="40"/>
      <c r="X169" s="40"/>
      <c r="Y169" s="40"/>
      <c r="Z169" s="40"/>
      <c r="AA169" s="40"/>
      <c r="AB169" s="40"/>
      <c r="AC169" s="40"/>
      <c r="AD169" s="40"/>
      <c r="AE169" s="40"/>
      <c r="AR169" s="225" t="s">
        <v>155</v>
      </c>
      <c r="AT169" s="225" t="s">
        <v>150</v>
      </c>
      <c r="AU169" s="225" t="s">
        <v>84</v>
      </c>
      <c r="AY169" s="19" t="s">
        <v>147</v>
      </c>
      <c r="BE169" s="226">
        <f>IF(N169="základní",J169,0)</f>
        <v>0</v>
      </c>
      <c r="BF169" s="226">
        <f>IF(N169="snížená",J169,0)</f>
        <v>0</v>
      </c>
      <c r="BG169" s="226">
        <f>IF(N169="zákl. přenesená",J169,0)</f>
        <v>0</v>
      </c>
      <c r="BH169" s="226">
        <f>IF(N169="sníž. přenesená",J169,0)</f>
        <v>0</v>
      </c>
      <c r="BI169" s="226">
        <f>IF(N169="nulová",J169,0)</f>
        <v>0</v>
      </c>
      <c r="BJ169" s="19" t="s">
        <v>82</v>
      </c>
      <c r="BK169" s="226">
        <f>ROUND(I169*H169,2)</f>
        <v>0</v>
      </c>
      <c r="BL169" s="19" t="s">
        <v>155</v>
      </c>
      <c r="BM169" s="225" t="s">
        <v>546</v>
      </c>
    </row>
    <row r="170" spans="1:63" s="12" customFormat="1" ht="22.8" customHeight="1">
      <c r="A170" s="12"/>
      <c r="B170" s="198"/>
      <c r="C170" s="199"/>
      <c r="D170" s="200" t="s">
        <v>74</v>
      </c>
      <c r="E170" s="212" t="s">
        <v>547</v>
      </c>
      <c r="F170" s="212" t="s">
        <v>548</v>
      </c>
      <c r="G170" s="199"/>
      <c r="H170" s="199"/>
      <c r="I170" s="202"/>
      <c r="J170" s="213">
        <f>BK170</f>
        <v>0</v>
      </c>
      <c r="K170" s="199"/>
      <c r="L170" s="204"/>
      <c r="M170" s="205"/>
      <c r="N170" s="206"/>
      <c r="O170" s="206"/>
      <c r="P170" s="207">
        <f>SUM(P171:P174)</f>
        <v>0</v>
      </c>
      <c r="Q170" s="206"/>
      <c r="R170" s="207">
        <f>SUM(R171:R174)</f>
        <v>0</v>
      </c>
      <c r="S170" s="206"/>
      <c r="T170" s="208">
        <f>SUM(T171:T174)</f>
        <v>0</v>
      </c>
      <c r="U170" s="12"/>
      <c r="V170" s="12"/>
      <c r="W170" s="12"/>
      <c r="X170" s="12"/>
      <c r="Y170" s="12"/>
      <c r="Z170" s="12"/>
      <c r="AA170" s="12"/>
      <c r="AB170" s="12"/>
      <c r="AC170" s="12"/>
      <c r="AD170" s="12"/>
      <c r="AE170" s="12"/>
      <c r="AR170" s="209" t="s">
        <v>82</v>
      </c>
      <c r="AT170" s="210" t="s">
        <v>74</v>
      </c>
      <c r="AU170" s="210" t="s">
        <v>82</v>
      </c>
      <c r="AY170" s="209" t="s">
        <v>147</v>
      </c>
      <c r="BK170" s="211">
        <f>SUM(BK171:BK174)</f>
        <v>0</v>
      </c>
    </row>
    <row r="171" spans="1:65" s="2" customFormat="1" ht="33" customHeight="1">
      <c r="A171" s="40"/>
      <c r="B171" s="41"/>
      <c r="C171" s="214" t="s">
        <v>277</v>
      </c>
      <c r="D171" s="214" t="s">
        <v>150</v>
      </c>
      <c r="E171" s="215" t="s">
        <v>549</v>
      </c>
      <c r="F171" s="216" t="s">
        <v>550</v>
      </c>
      <c r="G171" s="217" t="s">
        <v>179</v>
      </c>
      <c r="H171" s="218">
        <v>6.544</v>
      </c>
      <c r="I171" s="219"/>
      <c r="J171" s="220">
        <f>ROUND(I171*H171,2)</f>
        <v>0</v>
      </c>
      <c r="K171" s="216" t="s">
        <v>154</v>
      </c>
      <c r="L171" s="46"/>
      <c r="M171" s="221" t="s">
        <v>19</v>
      </c>
      <c r="N171" s="222" t="s">
        <v>46</v>
      </c>
      <c r="O171" s="86"/>
      <c r="P171" s="223">
        <f>O171*H171</f>
        <v>0</v>
      </c>
      <c r="Q171" s="223">
        <v>0</v>
      </c>
      <c r="R171" s="223">
        <f>Q171*H171</f>
        <v>0</v>
      </c>
      <c r="S171" s="223">
        <v>0</v>
      </c>
      <c r="T171" s="224">
        <f>S171*H171</f>
        <v>0</v>
      </c>
      <c r="U171" s="40"/>
      <c r="V171" s="40"/>
      <c r="W171" s="40"/>
      <c r="X171" s="40"/>
      <c r="Y171" s="40"/>
      <c r="Z171" s="40"/>
      <c r="AA171" s="40"/>
      <c r="AB171" s="40"/>
      <c r="AC171" s="40"/>
      <c r="AD171" s="40"/>
      <c r="AE171" s="40"/>
      <c r="AR171" s="225" t="s">
        <v>155</v>
      </c>
      <c r="AT171" s="225" t="s">
        <v>150</v>
      </c>
      <c r="AU171" s="225" t="s">
        <v>84</v>
      </c>
      <c r="AY171" s="19" t="s">
        <v>147</v>
      </c>
      <c r="BE171" s="226">
        <f>IF(N171="základní",J171,0)</f>
        <v>0</v>
      </c>
      <c r="BF171" s="226">
        <f>IF(N171="snížená",J171,0)</f>
        <v>0</v>
      </c>
      <c r="BG171" s="226">
        <f>IF(N171="zákl. přenesená",J171,0)</f>
        <v>0</v>
      </c>
      <c r="BH171" s="226">
        <f>IF(N171="sníž. přenesená",J171,0)</f>
        <v>0</v>
      </c>
      <c r="BI171" s="226">
        <f>IF(N171="nulová",J171,0)</f>
        <v>0</v>
      </c>
      <c r="BJ171" s="19" t="s">
        <v>82</v>
      </c>
      <c r="BK171" s="226">
        <f>ROUND(I171*H171,2)</f>
        <v>0</v>
      </c>
      <c r="BL171" s="19" t="s">
        <v>155</v>
      </c>
      <c r="BM171" s="225" t="s">
        <v>551</v>
      </c>
    </row>
    <row r="172" spans="1:47" s="2" customFormat="1" ht="12">
      <c r="A172" s="40"/>
      <c r="B172" s="41"/>
      <c r="C172" s="42"/>
      <c r="D172" s="227" t="s">
        <v>157</v>
      </c>
      <c r="E172" s="42"/>
      <c r="F172" s="228" t="s">
        <v>552</v>
      </c>
      <c r="G172" s="42"/>
      <c r="H172" s="42"/>
      <c r="I172" s="229"/>
      <c r="J172" s="42"/>
      <c r="K172" s="42"/>
      <c r="L172" s="46"/>
      <c r="M172" s="230"/>
      <c r="N172" s="231"/>
      <c r="O172" s="86"/>
      <c r="P172" s="86"/>
      <c r="Q172" s="86"/>
      <c r="R172" s="86"/>
      <c r="S172" s="86"/>
      <c r="T172" s="87"/>
      <c r="U172" s="40"/>
      <c r="V172" s="40"/>
      <c r="W172" s="40"/>
      <c r="X172" s="40"/>
      <c r="Y172" s="40"/>
      <c r="Z172" s="40"/>
      <c r="AA172" s="40"/>
      <c r="AB172" s="40"/>
      <c r="AC172" s="40"/>
      <c r="AD172" s="40"/>
      <c r="AE172" s="40"/>
      <c r="AT172" s="19" t="s">
        <v>157</v>
      </c>
      <c r="AU172" s="19" t="s">
        <v>84</v>
      </c>
    </row>
    <row r="173" spans="1:65" s="2" customFormat="1" ht="37.8" customHeight="1">
      <c r="A173" s="40"/>
      <c r="B173" s="41"/>
      <c r="C173" s="214" t="s">
        <v>288</v>
      </c>
      <c r="D173" s="214" t="s">
        <v>150</v>
      </c>
      <c r="E173" s="215" t="s">
        <v>553</v>
      </c>
      <c r="F173" s="216" t="s">
        <v>554</v>
      </c>
      <c r="G173" s="217" t="s">
        <v>179</v>
      </c>
      <c r="H173" s="218">
        <v>6.544</v>
      </c>
      <c r="I173" s="219"/>
      <c r="J173" s="220">
        <f>ROUND(I173*H173,2)</f>
        <v>0</v>
      </c>
      <c r="K173" s="216" t="s">
        <v>154</v>
      </c>
      <c r="L173" s="46"/>
      <c r="M173" s="221" t="s">
        <v>19</v>
      </c>
      <c r="N173" s="222" t="s">
        <v>46</v>
      </c>
      <c r="O173" s="86"/>
      <c r="P173" s="223">
        <f>O173*H173</f>
        <v>0</v>
      </c>
      <c r="Q173" s="223">
        <v>0</v>
      </c>
      <c r="R173" s="223">
        <f>Q173*H173</f>
        <v>0</v>
      </c>
      <c r="S173" s="223">
        <v>0</v>
      </c>
      <c r="T173" s="224">
        <f>S173*H173</f>
        <v>0</v>
      </c>
      <c r="U173" s="40"/>
      <c r="V173" s="40"/>
      <c r="W173" s="40"/>
      <c r="X173" s="40"/>
      <c r="Y173" s="40"/>
      <c r="Z173" s="40"/>
      <c r="AA173" s="40"/>
      <c r="AB173" s="40"/>
      <c r="AC173" s="40"/>
      <c r="AD173" s="40"/>
      <c r="AE173" s="40"/>
      <c r="AR173" s="225" t="s">
        <v>155</v>
      </c>
      <c r="AT173" s="225" t="s">
        <v>150</v>
      </c>
      <c r="AU173" s="225" t="s">
        <v>84</v>
      </c>
      <c r="AY173" s="19" t="s">
        <v>147</v>
      </c>
      <c r="BE173" s="226">
        <f>IF(N173="základní",J173,0)</f>
        <v>0</v>
      </c>
      <c r="BF173" s="226">
        <f>IF(N173="snížená",J173,0)</f>
        <v>0</v>
      </c>
      <c r="BG173" s="226">
        <f>IF(N173="zákl. přenesená",J173,0)</f>
        <v>0</v>
      </c>
      <c r="BH173" s="226">
        <f>IF(N173="sníž. přenesená",J173,0)</f>
        <v>0</v>
      </c>
      <c r="BI173" s="226">
        <f>IF(N173="nulová",J173,0)</f>
        <v>0</v>
      </c>
      <c r="BJ173" s="19" t="s">
        <v>82</v>
      </c>
      <c r="BK173" s="226">
        <f>ROUND(I173*H173,2)</f>
        <v>0</v>
      </c>
      <c r="BL173" s="19" t="s">
        <v>155</v>
      </c>
      <c r="BM173" s="225" t="s">
        <v>555</v>
      </c>
    </row>
    <row r="174" spans="1:47" s="2" customFormat="1" ht="12">
      <c r="A174" s="40"/>
      <c r="B174" s="41"/>
      <c r="C174" s="42"/>
      <c r="D174" s="227" t="s">
        <v>157</v>
      </c>
      <c r="E174" s="42"/>
      <c r="F174" s="228" t="s">
        <v>556</v>
      </c>
      <c r="G174" s="42"/>
      <c r="H174" s="42"/>
      <c r="I174" s="229"/>
      <c r="J174" s="42"/>
      <c r="K174" s="42"/>
      <c r="L174" s="46"/>
      <c r="M174" s="230"/>
      <c r="N174" s="231"/>
      <c r="O174" s="86"/>
      <c r="P174" s="86"/>
      <c r="Q174" s="86"/>
      <c r="R174" s="86"/>
      <c r="S174" s="86"/>
      <c r="T174" s="87"/>
      <c r="U174" s="40"/>
      <c r="V174" s="40"/>
      <c r="W174" s="40"/>
      <c r="X174" s="40"/>
      <c r="Y174" s="40"/>
      <c r="Z174" s="40"/>
      <c r="AA174" s="40"/>
      <c r="AB174" s="40"/>
      <c r="AC174" s="40"/>
      <c r="AD174" s="40"/>
      <c r="AE174" s="40"/>
      <c r="AT174" s="19" t="s">
        <v>157</v>
      </c>
      <c r="AU174" s="19" t="s">
        <v>84</v>
      </c>
    </row>
    <row r="175" spans="1:63" s="12" customFormat="1" ht="25.9" customHeight="1">
      <c r="A175" s="12"/>
      <c r="B175" s="198"/>
      <c r="C175" s="199"/>
      <c r="D175" s="200" t="s">
        <v>74</v>
      </c>
      <c r="E175" s="201" t="s">
        <v>204</v>
      </c>
      <c r="F175" s="201" t="s">
        <v>205</v>
      </c>
      <c r="G175" s="199"/>
      <c r="H175" s="199"/>
      <c r="I175" s="202"/>
      <c r="J175" s="203">
        <f>BK175</f>
        <v>0</v>
      </c>
      <c r="K175" s="199"/>
      <c r="L175" s="204"/>
      <c r="M175" s="205"/>
      <c r="N175" s="206"/>
      <c r="O175" s="206"/>
      <c r="P175" s="207">
        <f>P176+P181+P198+P228+P232+P290+P355+P376</f>
        <v>0</v>
      </c>
      <c r="Q175" s="206"/>
      <c r="R175" s="207">
        <f>R176+R181+R198+R228+R232+R290+R355+R376</f>
        <v>6.2814592</v>
      </c>
      <c r="S175" s="206"/>
      <c r="T175" s="208">
        <f>T176+T181+T198+T228+T232+T290+T355+T376</f>
        <v>0.1519</v>
      </c>
      <c r="U175" s="12"/>
      <c r="V175" s="12"/>
      <c r="W175" s="12"/>
      <c r="X175" s="12"/>
      <c r="Y175" s="12"/>
      <c r="Z175" s="12"/>
      <c r="AA175" s="12"/>
      <c r="AB175" s="12"/>
      <c r="AC175" s="12"/>
      <c r="AD175" s="12"/>
      <c r="AE175" s="12"/>
      <c r="AR175" s="209" t="s">
        <v>84</v>
      </c>
      <c r="AT175" s="210" t="s">
        <v>74</v>
      </c>
      <c r="AU175" s="210" t="s">
        <v>75</v>
      </c>
      <c r="AY175" s="209" t="s">
        <v>147</v>
      </c>
      <c r="BK175" s="211">
        <f>BK176+BK181+BK198+BK228+BK232+BK290+BK355+BK376</f>
        <v>0</v>
      </c>
    </row>
    <row r="176" spans="1:63" s="12" customFormat="1" ht="22.8" customHeight="1">
      <c r="A176" s="12"/>
      <c r="B176" s="198"/>
      <c r="C176" s="199"/>
      <c r="D176" s="200" t="s">
        <v>74</v>
      </c>
      <c r="E176" s="212" t="s">
        <v>557</v>
      </c>
      <c r="F176" s="212" t="s">
        <v>558</v>
      </c>
      <c r="G176" s="199"/>
      <c r="H176" s="199"/>
      <c r="I176" s="202"/>
      <c r="J176" s="213">
        <f>BK176</f>
        <v>0</v>
      </c>
      <c r="K176" s="199"/>
      <c r="L176" s="204"/>
      <c r="M176" s="205"/>
      <c r="N176" s="206"/>
      <c r="O176" s="206"/>
      <c r="P176" s="207">
        <f>SUM(P177:P180)</f>
        <v>0</v>
      </c>
      <c r="Q176" s="206"/>
      <c r="R176" s="207">
        <f>SUM(R177:R180)</f>
        <v>0</v>
      </c>
      <c r="S176" s="206"/>
      <c r="T176" s="208">
        <f>SUM(T177:T180)</f>
        <v>0</v>
      </c>
      <c r="U176" s="12"/>
      <c r="V176" s="12"/>
      <c r="W176" s="12"/>
      <c r="X176" s="12"/>
      <c r="Y176" s="12"/>
      <c r="Z176" s="12"/>
      <c r="AA176" s="12"/>
      <c r="AB176" s="12"/>
      <c r="AC176" s="12"/>
      <c r="AD176" s="12"/>
      <c r="AE176" s="12"/>
      <c r="AR176" s="209" t="s">
        <v>84</v>
      </c>
      <c r="AT176" s="210" t="s">
        <v>74</v>
      </c>
      <c r="AU176" s="210" t="s">
        <v>82</v>
      </c>
      <c r="AY176" s="209" t="s">
        <v>147</v>
      </c>
      <c r="BK176" s="211">
        <f>SUM(BK177:BK180)</f>
        <v>0</v>
      </c>
    </row>
    <row r="177" spans="1:65" s="2" customFormat="1" ht="16.5" customHeight="1">
      <c r="A177" s="40"/>
      <c r="B177" s="41"/>
      <c r="C177" s="214" t="s">
        <v>7</v>
      </c>
      <c r="D177" s="214" t="s">
        <v>150</v>
      </c>
      <c r="E177" s="215" t="s">
        <v>559</v>
      </c>
      <c r="F177" s="216" t="s">
        <v>560</v>
      </c>
      <c r="G177" s="217" t="s">
        <v>236</v>
      </c>
      <c r="H177" s="218">
        <v>5.4</v>
      </c>
      <c r="I177" s="219"/>
      <c r="J177" s="220">
        <f>ROUND(I177*H177,2)</f>
        <v>0</v>
      </c>
      <c r="K177" s="216" t="s">
        <v>202</v>
      </c>
      <c r="L177" s="46"/>
      <c r="M177" s="221" t="s">
        <v>19</v>
      </c>
      <c r="N177" s="222" t="s">
        <v>46</v>
      </c>
      <c r="O177" s="86"/>
      <c r="P177" s="223">
        <f>O177*H177</f>
        <v>0</v>
      </c>
      <c r="Q177" s="223">
        <v>0</v>
      </c>
      <c r="R177" s="223">
        <f>Q177*H177</f>
        <v>0</v>
      </c>
      <c r="S177" s="223">
        <v>0</v>
      </c>
      <c r="T177" s="224">
        <f>S177*H177</f>
        <v>0</v>
      </c>
      <c r="U177" s="40"/>
      <c r="V177" s="40"/>
      <c r="W177" s="40"/>
      <c r="X177" s="40"/>
      <c r="Y177" s="40"/>
      <c r="Z177" s="40"/>
      <c r="AA177" s="40"/>
      <c r="AB177" s="40"/>
      <c r="AC177" s="40"/>
      <c r="AD177" s="40"/>
      <c r="AE177" s="40"/>
      <c r="AR177" s="225" t="s">
        <v>211</v>
      </c>
      <c r="AT177" s="225" t="s">
        <v>150</v>
      </c>
      <c r="AU177" s="225" t="s">
        <v>84</v>
      </c>
      <c r="AY177" s="19" t="s">
        <v>147</v>
      </c>
      <c r="BE177" s="226">
        <f>IF(N177="základní",J177,0)</f>
        <v>0</v>
      </c>
      <c r="BF177" s="226">
        <f>IF(N177="snížená",J177,0)</f>
        <v>0</v>
      </c>
      <c r="BG177" s="226">
        <f>IF(N177="zákl. přenesená",J177,0)</f>
        <v>0</v>
      </c>
      <c r="BH177" s="226">
        <f>IF(N177="sníž. přenesená",J177,0)</f>
        <v>0</v>
      </c>
      <c r="BI177" s="226">
        <f>IF(N177="nulová",J177,0)</f>
        <v>0</v>
      </c>
      <c r="BJ177" s="19" t="s">
        <v>82</v>
      </c>
      <c r="BK177" s="226">
        <f>ROUND(I177*H177,2)</f>
        <v>0</v>
      </c>
      <c r="BL177" s="19" t="s">
        <v>211</v>
      </c>
      <c r="BM177" s="225" t="s">
        <v>561</v>
      </c>
    </row>
    <row r="178" spans="1:65" s="2" customFormat="1" ht="16.5" customHeight="1">
      <c r="A178" s="40"/>
      <c r="B178" s="41"/>
      <c r="C178" s="214" t="s">
        <v>300</v>
      </c>
      <c r="D178" s="214" t="s">
        <v>150</v>
      </c>
      <c r="E178" s="215" t="s">
        <v>562</v>
      </c>
      <c r="F178" s="216" t="s">
        <v>563</v>
      </c>
      <c r="G178" s="217" t="s">
        <v>236</v>
      </c>
      <c r="H178" s="218">
        <v>6.9</v>
      </c>
      <c r="I178" s="219"/>
      <c r="J178" s="220">
        <f>ROUND(I178*H178,2)</f>
        <v>0</v>
      </c>
      <c r="K178" s="216" t="s">
        <v>202</v>
      </c>
      <c r="L178" s="46"/>
      <c r="M178" s="221" t="s">
        <v>19</v>
      </c>
      <c r="N178" s="222" t="s">
        <v>46</v>
      </c>
      <c r="O178" s="86"/>
      <c r="P178" s="223">
        <f>O178*H178</f>
        <v>0</v>
      </c>
      <c r="Q178" s="223">
        <v>0</v>
      </c>
      <c r="R178" s="223">
        <f>Q178*H178</f>
        <v>0</v>
      </c>
      <c r="S178" s="223">
        <v>0</v>
      </c>
      <c r="T178" s="224">
        <f>S178*H178</f>
        <v>0</v>
      </c>
      <c r="U178" s="40"/>
      <c r="V178" s="40"/>
      <c r="W178" s="40"/>
      <c r="X178" s="40"/>
      <c r="Y178" s="40"/>
      <c r="Z178" s="40"/>
      <c r="AA178" s="40"/>
      <c r="AB178" s="40"/>
      <c r="AC178" s="40"/>
      <c r="AD178" s="40"/>
      <c r="AE178" s="40"/>
      <c r="AR178" s="225" t="s">
        <v>211</v>
      </c>
      <c r="AT178" s="225" t="s">
        <v>150</v>
      </c>
      <c r="AU178" s="225" t="s">
        <v>84</v>
      </c>
      <c r="AY178" s="19" t="s">
        <v>147</v>
      </c>
      <c r="BE178" s="226">
        <f>IF(N178="základní",J178,0)</f>
        <v>0</v>
      </c>
      <c r="BF178" s="226">
        <f>IF(N178="snížená",J178,0)</f>
        <v>0</v>
      </c>
      <c r="BG178" s="226">
        <f>IF(N178="zákl. přenesená",J178,0)</f>
        <v>0</v>
      </c>
      <c r="BH178" s="226">
        <f>IF(N178="sníž. přenesená",J178,0)</f>
        <v>0</v>
      </c>
      <c r="BI178" s="226">
        <f>IF(N178="nulová",J178,0)</f>
        <v>0</v>
      </c>
      <c r="BJ178" s="19" t="s">
        <v>82</v>
      </c>
      <c r="BK178" s="226">
        <f>ROUND(I178*H178,2)</f>
        <v>0</v>
      </c>
      <c r="BL178" s="19" t="s">
        <v>211</v>
      </c>
      <c r="BM178" s="225" t="s">
        <v>564</v>
      </c>
    </row>
    <row r="179" spans="1:65" s="2" customFormat="1" ht="24.15" customHeight="1">
      <c r="A179" s="40"/>
      <c r="B179" s="41"/>
      <c r="C179" s="214" t="s">
        <v>304</v>
      </c>
      <c r="D179" s="214" t="s">
        <v>150</v>
      </c>
      <c r="E179" s="215" t="s">
        <v>565</v>
      </c>
      <c r="F179" s="216" t="s">
        <v>566</v>
      </c>
      <c r="G179" s="217" t="s">
        <v>236</v>
      </c>
      <c r="H179" s="218">
        <v>48.35</v>
      </c>
      <c r="I179" s="219"/>
      <c r="J179" s="220">
        <f>ROUND(I179*H179,2)</f>
        <v>0</v>
      </c>
      <c r="K179" s="216" t="s">
        <v>202</v>
      </c>
      <c r="L179" s="46"/>
      <c r="M179" s="221" t="s">
        <v>19</v>
      </c>
      <c r="N179" s="222" t="s">
        <v>46</v>
      </c>
      <c r="O179" s="86"/>
      <c r="P179" s="223">
        <f>O179*H179</f>
        <v>0</v>
      </c>
      <c r="Q179" s="223">
        <v>0</v>
      </c>
      <c r="R179" s="223">
        <f>Q179*H179</f>
        <v>0</v>
      </c>
      <c r="S179" s="223">
        <v>0</v>
      </c>
      <c r="T179" s="224">
        <f>S179*H179</f>
        <v>0</v>
      </c>
      <c r="U179" s="40"/>
      <c r="V179" s="40"/>
      <c r="W179" s="40"/>
      <c r="X179" s="40"/>
      <c r="Y179" s="40"/>
      <c r="Z179" s="40"/>
      <c r="AA179" s="40"/>
      <c r="AB179" s="40"/>
      <c r="AC179" s="40"/>
      <c r="AD179" s="40"/>
      <c r="AE179" s="40"/>
      <c r="AR179" s="225" t="s">
        <v>211</v>
      </c>
      <c r="AT179" s="225" t="s">
        <v>150</v>
      </c>
      <c r="AU179" s="225" t="s">
        <v>84</v>
      </c>
      <c r="AY179" s="19" t="s">
        <v>147</v>
      </c>
      <c r="BE179" s="226">
        <f>IF(N179="základní",J179,0)</f>
        <v>0</v>
      </c>
      <c r="BF179" s="226">
        <f>IF(N179="snížená",J179,0)</f>
        <v>0</v>
      </c>
      <c r="BG179" s="226">
        <f>IF(N179="zákl. přenesená",J179,0)</f>
        <v>0</v>
      </c>
      <c r="BH179" s="226">
        <f>IF(N179="sníž. přenesená",J179,0)</f>
        <v>0</v>
      </c>
      <c r="BI179" s="226">
        <f>IF(N179="nulová",J179,0)</f>
        <v>0</v>
      </c>
      <c r="BJ179" s="19" t="s">
        <v>82</v>
      </c>
      <c r="BK179" s="226">
        <f>ROUND(I179*H179,2)</f>
        <v>0</v>
      </c>
      <c r="BL179" s="19" t="s">
        <v>211</v>
      </c>
      <c r="BM179" s="225" t="s">
        <v>567</v>
      </c>
    </row>
    <row r="180" spans="1:65" s="2" customFormat="1" ht="16.5" customHeight="1">
      <c r="A180" s="40"/>
      <c r="B180" s="41"/>
      <c r="C180" s="214" t="s">
        <v>312</v>
      </c>
      <c r="D180" s="214" t="s">
        <v>150</v>
      </c>
      <c r="E180" s="215" t="s">
        <v>568</v>
      </c>
      <c r="F180" s="216" t="s">
        <v>569</v>
      </c>
      <c r="G180" s="217" t="s">
        <v>236</v>
      </c>
      <c r="H180" s="218">
        <v>165.12</v>
      </c>
      <c r="I180" s="219"/>
      <c r="J180" s="220">
        <f>ROUND(I180*H180,2)</f>
        <v>0</v>
      </c>
      <c r="K180" s="216" t="s">
        <v>202</v>
      </c>
      <c r="L180" s="46"/>
      <c r="M180" s="221" t="s">
        <v>19</v>
      </c>
      <c r="N180" s="222" t="s">
        <v>46</v>
      </c>
      <c r="O180" s="86"/>
      <c r="P180" s="223">
        <f>O180*H180</f>
        <v>0</v>
      </c>
      <c r="Q180" s="223">
        <v>0</v>
      </c>
      <c r="R180" s="223">
        <f>Q180*H180</f>
        <v>0</v>
      </c>
      <c r="S180" s="223">
        <v>0</v>
      </c>
      <c r="T180" s="224">
        <f>S180*H180</f>
        <v>0</v>
      </c>
      <c r="U180" s="40"/>
      <c r="V180" s="40"/>
      <c r="W180" s="40"/>
      <c r="X180" s="40"/>
      <c r="Y180" s="40"/>
      <c r="Z180" s="40"/>
      <c r="AA180" s="40"/>
      <c r="AB180" s="40"/>
      <c r="AC180" s="40"/>
      <c r="AD180" s="40"/>
      <c r="AE180" s="40"/>
      <c r="AR180" s="225" t="s">
        <v>211</v>
      </c>
      <c r="AT180" s="225" t="s">
        <v>150</v>
      </c>
      <c r="AU180" s="225" t="s">
        <v>84</v>
      </c>
      <c r="AY180" s="19" t="s">
        <v>147</v>
      </c>
      <c r="BE180" s="226">
        <f>IF(N180="základní",J180,0)</f>
        <v>0</v>
      </c>
      <c r="BF180" s="226">
        <f>IF(N180="snížená",J180,0)</f>
        <v>0</v>
      </c>
      <c r="BG180" s="226">
        <f>IF(N180="zákl. přenesená",J180,0)</f>
        <v>0</v>
      </c>
      <c r="BH180" s="226">
        <f>IF(N180="sníž. přenesená",J180,0)</f>
        <v>0</v>
      </c>
      <c r="BI180" s="226">
        <f>IF(N180="nulová",J180,0)</f>
        <v>0</v>
      </c>
      <c r="BJ180" s="19" t="s">
        <v>82</v>
      </c>
      <c r="BK180" s="226">
        <f>ROUND(I180*H180,2)</f>
        <v>0</v>
      </c>
      <c r="BL180" s="19" t="s">
        <v>211</v>
      </c>
      <c r="BM180" s="225" t="s">
        <v>570</v>
      </c>
    </row>
    <row r="181" spans="1:63" s="12" customFormat="1" ht="22.8" customHeight="1">
      <c r="A181" s="12"/>
      <c r="B181" s="198"/>
      <c r="C181" s="199"/>
      <c r="D181" s="200" t="s">
        <v>74</v>
      </c>
      <c r="E181" s="212" t="s">
        <v>206</v>
      </c>
      <c r="F181" s="212" t="s">
        <v>207</v>
      </c>
      <c r="G181" s="199"/>
      <c r="H181" s="199"/>
      <c r="I181" s="202"/>
      <c r="J181" s="213">
        <f>BK181</f>
        <v>0</v>
      </c>
      <c r="K181" s="199"/>
      <c r="L181" s="204"/>
      <c r="M181" s="205"/>
      <c r="N181" s="206"/>
      <c r="O181" s="206"/>
      <c r="P181" s="207">
        <f>SUM(P182:P197)</f>
        <v>0</v>
      </c>
      <c r="Q181" s="206"/>
      <c r="R181" s="207">
        <f>SUM(R182:R197)</f>
        <v>0</v>
      </c>
      <c r="S181" s="206"/>
      <c r="T181" s="208">
        <f>SUM(T182:T197)</f>
        <v>0</v>
      </c>
      <c r="U181" s="12"/>
      <c r="V181" s="12"/>
      <c r="W181" s="12"/>
      <c r="X181" s="12"/>
      <c r="Y181" s="12"/>
      <c r="Z181" s="12"/>
      <c r="AA181" s="12"/>
      <c r="AB181" s="12"/>
      <c r="AC181" s="12"/>
      <c r="AD181" s="12"/>
      <c r="AE181" s="12"/>
      <c r="AR181" s="209" t="s">
        <v>84</v>
      </c>
      <c r="AT181" s="210" t="s">
        <v>74</v>
      </c>
      <c r="AU181" s="210" t="s">
        <v>82</v>
      </c>
      <c r="AY181" s="209" t="s">
        <v>147</v>
      </c>
      <c r="BK181" s="211">
        <f>SUM(BK182:BK197)</f>
        <v>0</v>
      </c>
    </row>
    <row r="182" spans="1:65" s="2" customFormat="1" ht="16.5" customHeight="1">
      <c r="A182" s="40"/>
      <c r="B182" s="41"/>
      <c r="C182" s="214" t="s">
        <v>320</v>
      </c>
      <c r="D182" s="214" t="s">
        <v>150</v>
      </c>
      <c r="E182" s="215" t="s">
        <v>571</v>
      </c>
      <c r="F182" s="216" t="s">
        <v>572</v>
      </c>
      <c r="G182" s="217" t="s">
        <v>210</v>
      </c>
      <c r="H182" s="218">
        <v>1</v>
      </c>
      <c r="I182" s="219"/>
      <c r="J182" s="220">
        <f>ROUND(I182*H182,2)</f>
        <v>0</v>
      </c>
      <c r="K182" s="216" t="s">
        <v>202</v>
      </c>
      <c r="L182" s="46"/>
      <c r="M182" s="221" t="s">
        <v>19</v>
      </c>
      <c r="N182" s="222" t="s">
        <v>46</v>
      </c>
      <c r="O182" s="86"/>
      <c r="P182" s="223">
        <f>O182*H182</f>
        <v>0</v>
      </c>
      <c r="Q182" s="223">
        <v>0</v>
      </c>
      <c r="R182" s="223">
        <f>Q182*H182</f>
        <v>0</v>
      </c>
      <c r="S182" s="223">
        <v>0</v>
      </c>
      <c r="T182" s="224">
        <f>S182*H182</f>
        <v>0</v>
      </c>
      <c r="U182" s="40"/>
      <c r="V182" s="40"/>
      <c r="W182" s="40"/>
      <c r="X182" s="40"/>
      <c r="Y182" s="40"/>
      <c r="Z182" s="40"/>
      <c r="AA182" s="40"/>
      <c r="AB182" s="40"/>
      <c r="AC182" s="40"/>
      <c r="AD182" s="40"/>
      <c r="AE182" s="40"/>
      <c r="AR182" s="225" t="s">
        <v>211</v>
      </c>
      <c r="AT182" s="225" t="s">
        <v>150</v>
      </c>
      <c r="AU182" s="225" t="s">
        <v>84</v>
      </c>
      <c r="AY182" s="19" t="s">
        <v>147</v>
      </c>
      <c r="BE182" s="226">
        <f>IF(N182="základní",J182,0)</f>
        <v>0</v>
      </c>
      <c r="BF182" s="226">
        <f>IF(N182="snížená",J182,0)</f>
        <v>0</v>
      </c>
      <c r="BG182" s="226">
        <f>IF(N182="zákl. přenesená",J182,0)</f>
        <v>0</v>
      </c>
      <c r="BH182" s="226">
        <f>IF(N182="sníž. přenesená",J182,0)</f>
        <v>0</v>
      </c>
      <c r="BI182" s="226">
        <f>IF(N182="nulová",J182,0)</f>
        <v>0</v>
      </c>
      <c r="BJ182" s="19" t="s">
        <v>82</v>
      </c>
      <c r="BK182" s="226">
        <f>ROUND(I182*H182,2)</f>
        <v>0</v>
      </c>
      <c r="BL182" s="19" t="s">
        <v>211</v>
      </c>
      <c r="BM182" s="225" t="s">
        <v>573</v>
      </c>
    </row>
    <row r="183" spans="1:47" s="2" customFormat="1" ht="12">
      <c r="A183" s="40"/>
      <c r="B183" s="41"/>
      <c r="C183" s="42"/>
      <c r="D183" s="234" t="s">
        <v>213</v>
      </c>
      <c r="E183" s="42"/>
      <c r="F183" s="265" t="s">
        <v>214</v>
      </c>
      <c r="G183" s="42"/>
      <c r="H183" s="42"/>
      <c r="I183" s="229"/>
      <c r="J183" s="42"/>
      <c r="K183" s="42"/>
      <c r="L183" s="46"/>
      <c r="M183" s="230"/>
      <c r="N183" s="231"/>
      <c r="O183" s="86"/>
      <c r="P183" s="86"/>
      <c r="Q183" s="86"/>
      <c r="R183" s="86"/>
      <c r="S183" s="86"/>
      <c r="T183" s="87"/>
      <c r="U183" s="40"/>
      <c r="V183" s="40"/>
      <c r="W183" s="40"/>
      <c r="X183" s="40"/>
      <c r="Y183" s="40"/>
      <c r="Z183" s="40"/>
      <c r="AA183" s="40"/>
      <c r="AB183" s="40"/>
      <c r="AC183" s="40"/>
      <c r="AD183" s="40"/>
      <c r="AE183" s="40"/>
      <c r="AT183" s="19" t="s">
        <v>213</v>
      </c>
      <c r="AU183" s="19" t="s">
        <v>84</v>
      </c>
    </row>
    <row r="184" spans="1:65" s="2" customFormat="1" ht="24.15" customHeight="1">
      <c r="A184" s="40"/>
      <c r="B184" s="41"/>
      <c r="C184" s="214" t="s">
        <v>325</v>
      </c>
      <c r="D184" s="214" t="s">
        <v>150</v>
      </c>
      <c r="E184" s="215" t="s">
        <v>574</v>
      </c>
      <c r="F184" s="216" t="s">
        <v>575</v>
      </c>
      <c r="G184" s="217" t="s">
        <v>170</v>
      </c>
      <c r="H184" s="218">
        <v>20</v>
      </c>
      <c r="I184" s="219"/>
      <c r="J184" s="220">
        <f>ROUND(I184*H184,2)</f>
        <v>0</v>
      </c>
      <c r="K184" s="216" t="s">
        <v>202</v>
      </c>
      <c r="L184" s="46"/>
      <c r="M184" s="221" t="s">
        <v>19</v>
      </c>
      <c r="N184" s="222" t="s">
        <v>46</v>
      </c>
      <c r="O184" s="86"/>
      <c r="P184" s="223">
        <f>O184*H184</f>
        <v>0</v>
      </c>
      <c r="Q184" s="223">
        <v>0</v>
      </c>
      <c r="R184" s="223">
        <f>Q184*H184</f>
        <v>0</v>
      </c>
      <c r="S184" s="223">
        <v>0</v>
      </c>
      <c r="T184" s="224">
        <f>S184*H184</f>
        <v>0</v>
      </c>
      <c r="U184" s="40"/>
      <c r="V184" s="40"/>
      <c r="W184" s="40"/>
      <c r="X184" s="40"/>
      <c r="Y184" s="40"/>
      <c r="Z184" s="40"/>
      <c r="AA184" s="40"/>
      <c r="AB184" s="40"/>
      <c r="AC184" s="40"/>
      <c r="AD184" s="40"/>
      <c r="AE184" s="40"/>
      <c r="AR184" s="225" t="s">
        <v>211</v>
      </c>
      <c r="AT184" s="225" t="s">
        <v>150</v>
      </c>
      <c r="AU184" s="225" t="s">
        <v>84</v>
      </c>
      <c r="AY184" s="19" t="s">
        <v>147</v>
      </c>
      <c r="BE184" s="226">
        <f>IF(N184="základní",J184,0)</f>
        <v>0</v>
      </c>
      <c r="BF184" s="226">
        <f>IF(N184="snížená",J184,0)</f>
        <v>0</v>
      </c>
      <c r="BG184" s="226">
        <f>IF(N184="zákl. přenesená",J184,0)</f>
        <v>0</v>
      </c>
      <c r="BH184" s="226">
        <f>IF(N184="sníž. přenesená",J184,0)</f>
        <v>0</v>
      </c>
      <c r="BI184" s="226">
        <f>IF(N184="nulová",J184,0)</f>
        <v>0</v>
      </c>
      <c r="BJ184" s="19" t="s">
        <v>82</v>
      </c>
      <c r="BK184" s="226">
        <f>ROUND(I184*H184,2)</f>
        <v>0</v>
      </c>
      <c r="BL184" s="19" t="s">
        <v>211</v>
      </c>
      <c r="BM184" s="225" t="s">
        <v>576</v>
      </c>
    </row>
    <row r="185" spans="1:47" s="2" customFormat="1" ht="12">
      <c r="A185" s="40"/>
      <c r="B185" s="41"/>
      <c r="C185" s="42"/>
      <c r="D185" s="234" t="s">
        <v>213</v>
      </c>
      <c r="E185" s="42"/>
      <c r="F185" s="265" t="s">
        <v>214</v>
      </c>
      <c r="G185" s="42"/>
      <c r="H185" s="42"/>
      <c r="I185" s="229"/>
      <c r="J185" s="42"/>
      <c r="K185" s="42"/>
      <c r="L185" s="46"/>
      <c r="M185" s="230"/>
      <c r="N185" s="231"/>
      <c r="O185" s="86"/>
      <c r="P185" s="86"/>
      <c r="Q185" s="86"/>
      <c r="R185" s="86"/>
      <c r="S185" s="86"/>
      <c r="T185" s="87"/>
      <c r="U185" s="40"/>
      <c r="V185" s="40"/>
      <c r="W185" s="40"/>
      <c r="X185" s="40"/>
      <c r="Y185" s="40"/>
      <c r="Z185" s="40"/>
      <c r="AA185" s="40"/>
      <c r="AB185" s="40"/>
      <c r="AC185" s="40"/>
      <c r="AD185" s="40"/>
      <c r="AE185" s="40"/>
      <c r="AT185" s="19" t="s">
        <v>213</v>
      </c>
      <c r="AU185" s="19" t="s">
        <v>84</v>
      </c>
    </row>
    <row r="186" spans="1:65" s="2" customFormat="1" ht="24.15" customHeight="1">
      <c r="A186" s="40"/>
      <c r="B186" s="41"/>
      <c r="C186" s="214" t="s">
        <v>333</v>
      </c>
      <c r="D186" s="214" t="s">
        <v>150</v>
      </c>
      <c r="E186" s="215" t="s">
        <v>577</v>
      </c>
      <c r="F186" s="216" t="s">
        <v>578</v>
      </c>
      <c r="G186" s="217" t="s">
        <v>210</v>
      </c>
      <c r="H186" s="218">
        <v>1</v>
      </c>
      <c r="I186" s="219"/>
      <c r="J186" s="220">
        <f>ROUND(I186*H186,2)</f>
        <v>0</v>
      </c>
      <c r="K186" s="216" t="s">
        <v>202</v>
      </c>
      <c r="L186" s="46"/>
      <c r="M186" s="221" t="s">
        <v>19</v>
      </c>
      <c r="N186" s="222" t="s">
        <v>46</v>
      </c>
      <c r="O186" s="86"/>
      <c r="P186" s="223">
        <f>O186*H186</f>
        <v>0</v>
      </c>
      <c r="Q186" s="223">
        <v>0</v>
      </c>
      <c r="R186" s="223">
        <f>Q186*H186</f>
        <v>0</v>
      </c>
      <c r="S186" s="223">
        <v>0</v>
      </c>
      <c r="T186" s="224">
        <f>S186*H186</f>
        <v>0</v>
      </c>
      <c r="U186" s="40"/>
      <c r="V186" s="40"/>
      <c r="W186" s="40"/>
      <c r="X186" s="40"/>
      <c r="Y186" s="40"/>
      <c r="Z186" s="40"/>
      <c r="AA186" s="40"/>
      <c r="AB186" s="40"/>
      <c r="AC186" s="40"/>
      <c r="AD186" s="40"/>
      <c r="AE186" s="40"/>
      <c r="AR186" s="225" t="s">
        <v>211</v>
      </c>
      <c r="AT186" s="225" t="s">
        <v>150</v>
      </c>
      <c r="AU186" s="225" t="s">
        <v>84</v>
      </c>
      <c r="AY186" s="19" t="s">
        <v>147</v>
      </c>
      <c r="BE186" s="226">
        <f>IF(N186="základní",J186,0)</f>
        <v>0</v>
      </c>
      <c r="BF186" s="226">
        <f>IF(N186="snížená",J186,0)</f>
        <v>0</v>
      </c>
      <c r="BG186" s="226">
        <f>IF(N186="zákl. přenesená",J186,0)</f>
        <v>0</v>
      </c>
      <c r="BH186" s="226">
        <f>IF(N186="sníž. přenesená",J186,0)</f>
        <v>0</v>
      </c>
      <c r="BI186" s="226">
        <f>IF(N186="nulová",J186,0)</f>
        <v>0</v>
      </c>
      <c r="BJ186" s="19" t="s">
        <v>82</v>
      </c>
      <c r="BK186" s="226">
        <f>ROUND(I186*H186,2)</f>
        <v>0</v>
      </c>
      <c r="BL186" s="19" t="s">
        <v>211</v>
      </c>
      <c r="BM186" s="225" t="s">
        <v>579</v>
      </c>
    </row>
    <row r="187" spans="1:47" s="2" customFormat="1" ht="12">
      <c r="A187" s="40"/>
      <c r="B187" s="41"/>
      <c r="C187" s="42"/>
      <c r="D187" s="234" t="s">
        <v>213</v>
      </c>
      <c r="E187" s="42"/>
      <c r="F187" s="265" t="s">
        <v>214</v>
      </c>
      <c r="G187" s="42"/>
      <c r="H187" s="42"/>
      <c r="I187" s="229"/>
      <c r="J187" s="42"/>
      <c r="K187" s="42"/>
      <c r="L187" s="46"/>
      <c r="M187" s="230"/>
      <c r="N187" s="231"/>
      <c r="O187" s="86"/>
      <c r="P187" s="86"/>
      <c r="Q187" s="86"/>
      <c r="R187" s="86"/>
      <c r="S187" s="86"/>
      <c r="T187" s="87"/>
      <c r="U187" s="40"/>
      <c r="V187" s="40"/>
      <c r="W187" s="40"/>
      <c r="X187" s="40"/>
      <c r="Y187" s="40"/>
      <c r="Z187" s="40"/>
      <c r="AA187" s="40"/>
      <c r="AB187" s="40"/>
      <c r="AC187" s="40"/>
      <c r="AD187" s="40"/>
      <c r="AE187" s="40"/>
      <c r="AT187" s="19" t="s">
        <v>213</v>
      </c>
      <c r="AU187" s="19" t="s">
        <v>84</v>
      </c>
    </row>
    <row r="188" spans="1:65" s="2" customFormat="1" ht="24.15" customHeight="1">
      <c r="A188" s="40"/>
      <c r="B188" s="41"/>
      <c r="C188" s="214" t="s">
        <v>350</v>
      </c>
      <c r="D188" s="214" t="s">
        <v>150</v>
      </c>
      <c r="E188" s="215" t="s">
        <v>580</v>
      </c>
      <c r="F188" s="216" t="s">
        <v>581</v>
      </c>
      <c r="G188" s="217" t="s">
        <v>210</v>
      </c>
      <c r="H188" s="218">
        <v>2</v>
      </c>
      <c r="I188" s="219"/>
      <c r="J188" s="220">
        <f>ROUND(I188*H188,2)</f>
        <v>0</v>
      </c>
      <c r="K188" s="216" t="s">
        <v>202</v>
      </c>
      <c r="L188" s="46"/>
      <c r="M188" s="221" t="s">
        <v>19</v>
      </c>
      <c r="N188" s="222" t="s">
        <v>46</v>
      </c>
      <c r="O188" s="86"/>
      <c r="P188" s="223">
        <f>O188*H188</f>
        <v>0</v>
      </c>
      <c r="Q188" s="223">
        <v>0</v>
      </c>
      <c r="R188" s="223">
        <f>Q188*H188</f>
        <v>0</v>
      </c>
      <c r="S188" s="223">
        <v>0</v>
      </c>
      <c r="T188" s="224">
        <f>S188*H188</f>
        <v>0</v>
      </c>
      <c r="U188" s="40"/>
      <c r="V188" s="40"/>
      <c r="W188" s="40"/>
      <c r="X188" s="40"/>
      <c r="Y188" s="40"/>
      <c r="Z188" s="40"/>
      <c r="AA188" s="40"/>
      <c r="AB188" s="40"/>
      <c r="AC188" s="40"/>
      <c r="AD188" s="40"/>
      <c r="AE188" s="40"/>
      <c r="AR188" s="225" t="s">
        <v>211</v>
      </c>
      <c r="AT188" s="225" t="s">
        <v>150</v>
      </c>
      <c r="AU188" s="225" t="s">
        <v>84</v>
      </c>
      <c r="AY188" s="19" t="s">
        <v>147</v>
      </c>
      <c r="BE188" s="226">
        <f>IF(N188="základní",J188,0)</f>
        <v>0</v>
      </c>
      <c r="BF188" s="226">
        <f>IF(N188="snížená",J188,0)</f>
        <v>0</v>
      </c>
      <c r="BG188" s="226">
        <f>IF(N188="zákl. přenesená",J188,0)</f>
        <v>0</v>
      </c>
      <c r="BH188" s="226">
        <f>IF(N188="sníž. přenesená",J188,0)</f>
        <v>0</v>
      </c>
      <c r="BI188" s="226">
        <f>IF(N188="nulová",J188,0)</f>
        <v>0</v>
      </c>
      <c r="BJ188" s="19" t="s">
        <v>82</v>
      </c>
      <c r="BK188" s="226">
        <f>ROUND(I188*H188,2)</f>
        <v>0</v>
      </c>
      <c r="BL188" s="19" t="s">
        <v>211</v>
      </c>
      <c r="BM188" s="225" t="s">
        <v>582</v>
      </c>
    </row>
    <row r="189" spans="1:47" s="2" customFormat="1" ht="12">
      <c r="A189" s="40"/>
      <c r="B189" s="41"/>
      <c r="C189" s="42"/>
      <c r="D189" s="234" t="s">
        <v>213</v>
      </c>
      <c r="E189" s="42"/>
      <c r="F189" s="265" t="s">
        <v>214</v>
      </c>
      <c r="G189" s="42"/>
      <c r="H189" s="42"/>
      <c r="I189" s="229"/>
      <c r="J189" s="42"/>
      <c r="K189" s="42"/>
      <c r="L189" s="46"/>
      <c r="M189" s="230"/>
      <c r="N189" s="231"/>
      <c r="O189" s="86"/>
      <c r="P189" s="86"/>
      <c r="Q189" s="86"/>
      <c r="R189" s="86"/>
      <c r="S189" s="86"/>
      <c r="T189" s="87"/>
      <c r="U189" s="40"/>
      <c r="V189" s="40"/>
      <c r="W189" s="40"/>
      <c r="X189" s="40"/>
      <c r="Y189" s="40"/>
      <c r="Z189" s="40"/>
      <c r="AA189" s="40"/>
      <c r="AB189" s="40"/>
      <c r="AC189" s="40"/>
      <c r="AD189" s="40"/>
      <c r="AE189" s="40"/>
      <c r="AT189" s="19" t="s">
        <v>213</v>
      </c>
      <c r="AU189" s="19" t="s">
        <v>84</v>
      </c>
    </row>
    <row r="190" spans="1:65" s="2" customFormat="1" ht="16.5" customHeight="1">
      <c r="A190" s="40"/>
      <c r="B190" s="41"/>
      <c r="C190" s="214" t="s">
        <v>363</v>
      </c>
      <c r="D190" s="214" t="s">
        <v>150</v>
      </c>
      <c r="E190" s="215" t="s">
        <v>583</v>
      </c>
      <c r="F190" s="216" t="s">
        <v>584</v>
      </c>
      <c r="G190" s="217" t="s">
        <v>210</v>
      </c>
      <c r="H190" s="218">
        <v>2</v>
      </c>
      <c r="I190" s="219"/>
      <c r="J190" s="220">
        <f>ROUND(I190*H190,2)</f>
        <v>0</v>
      </c>
      <c r="K190" s="216" t="s">
        <v>202</v>
      </c>
      <c r="L190" s="46"/>
      <c r="M190" s="221" t="s">
        <v>19</v>
      </c>
      <c r="N190" s="222" t="s">
        <v>46</v>
      </c>
      <c r="O190" s="86"/>
      <c r="P190" s="223">
        <f>O190*H190</f>
        <v>0</v>
      </c>
      <c r="Q190" s="223">
        <v>0</v>
      </c>
      <c r="R190" s="223">
        <f>Q190*H190</f>
        <v>0</v>
      </c>
      <c r="S190" s="223">
        <v>0</v>
      </c>
      <c r="T190" s="224">
        <f>S190*H190</f>
        <v>0</v>
      </c>
      <c r="U190" s="40"/>
      <c r="V190" s="40"/>
      <c r="W190" s="40"/>
      <c r="X190" s="40"/>
      <c r="Y190" s="40"/>
      <c r="Z190" s="40"/>
      <c r="AA190" s="40"/>
      <c r="AB190" s="40"/>
      <c r="AC190" s="40"/>
      <c r="AD190" s="40"/>
      <c r="AE190" s="40"/>
      <c r="AR190" s="225" t="s">
        <v>211</v>
      </c>
      <c r="AT190" s="225" t="s">
        <v>150</v>
      </c>
      <c r="AU190" s="225" t="s">
        <v>84</v>
      </c>
      <c r="AY190" s="19" t="s">
        <v>147</v>
      </c>
      <c r="BE190" s="226">
        <f>IF(N190="základní",J190,0)</f>
        <v>0</v>
      </c>
      <c r="BF190" s="226">
        <f>IF(N190="snížená",J190,0)</f>
        <v>0</v>
      </c>
      <c r="BG190" s="226">
        <f>IF(N190="zákl. přenesená",J190,0)</f>
        <v>0</v>
      </c>
      <c r="BH190" s="226">
        <f>IF(N190="sníž. přenesená",J190,0)</f>
        <v>0</v>
      </c>
      <c r="BI190" s="226">
        <f>IF(N190="nulová",J190,0)</f>
        <v>0</v>
      </c>
      <c r="BJ190" s="19" t="s">
        <v>82</v>
      </c>
      <c r="BK190" s="226">
        <f>ROUND(I190*H190,2)</f>
        <v>0</v>
      </c>
      <c r="BL190" s="19" t="s">
        <v>211</v>
      </c>
      <c r="BM190" s="225" t="s">
        <v>585</v>
      </c>
    </row>
    <row r="191" spans="1:47" s="2" customFormat="1" ht="12">
      <c r="A191" s="40"/>
      <c r="B191" s="41"/>
      <c r="C191" s="42"/>
      <c r="D191" s="234" t="s">
        <v>213</v>
      </c>
      <c r="E191" s="42"/>
      <c r="F191" s="265" t="s">
        <v>214</v>
      </c>
      <c r="G191" s="42"/>
      <c r="H191" s="42"/>
      <c r="I191" s="229"/>
      <c r="J191" s="42"/>
      <c r="K191" s="42"/>
      <c r="L191" s="46"/>
      <c r="M191" s="230"/>
      <c r="N191" s="231"/>
      <c r="O191" s="86"/>
      <c r="P191" s="86"/>
      <c r="Q191" s="86"/>
      <c r="R191" s="86"/>
      <c r="S191" s="86"/>
      <c r="T191" s="87"/>
      <c r="U191" s="40"/>
      <c r="V191" s="40"/>
      <c r="W191" s="40"/>
      <c r="X191" s="40"/>
      <c r="Y191" s="40"/>
      <c r="Z191" s="40"/>
      <c r="AA191" s="40"/>
      <c r="AB191" s="40"/>
      <c r="AC191" s="40"/>
      <c r="AD191" s="40"/>
      <c r="AE191" s="40"/>
      <c r="AT191" s="19" t="s">
        <v>213</v>
      </c>
      <c r="AU191" s="19" t="s">
        <v>84</v>
      </c>
    </row>
    <row r="192" spans="1:65" s="2" customFormat="1" ht="16.5" customHeight="1">
      <c r="A192" s="40"/>
      <c r="B192" s="41"/>
      <c r="C192" s="214" t="s">
        <v>368</v>
      </c>
      <c r="D192" s="214" t="s">
        <v>150</v>
      </c>
      <c r="E192" s="215" t="s">
        <v>586</v>
      </c>
      <c r="F192" s="216" t="s">
        <v>587</v>
      </c>
      <c r="G192" s="217" t="s">
        <v>210</v>
      </c>
      <c r="H192" s="218">
        <v>6</v>
      </c>
      <c r="I192" s="219"/>
      <c r="J192" s="220">
        <f>ROUND(I192*H192,2)</f>
        <v>0</v>
      </c>
      <c r="K192" s="216" t="s">
        <v>202</v>
      </c>
      <c r="L192" s="46"/>
      <c r="M192" s="221" t="s">
        <v>19</v>
      </c>
      <c r="N192" s="222" t="s">
        <v>46</v>
      </c>
      <c r="O192" s="86"/>
      <c r="P192" s="223">
        <f>O192*H192</f>
        <v>0</v>
      </c>
      <c r="Q192" s="223">
        <v>0</v>
      </c>
      <c r="R192" s="223">
        <f>Q192*H192</f>
        <v>0</v>
      </c>
      <c r="S192" s="223">
        <v>0</v>
      </c>
      <c r="T192" s="224">
        <f>S192*H192</f>
        <v>0</v>
      </c>
      <c r="U192" s="40"/>
      <c r="V192" s="40"/>
      <c r="W192" s="40"/>
      <c r="X192" s="40"/>
      <c r="Y192" s="40"/>
      <c r="Z192" s="40"/>
      <c r="AA192" s="40"/>
      <c r="AB192" s="40"/>
      <c r="AC192" s="40"/>
      <c r="AD192" s="40"/>
      <c r="AE192" s="40"/>
      <c r="AR192" s="225" t="s">
        <v>211</v>
      </c>
      <c r="AT192" s="225" t="s">
        <v>150</v>
      </c>
      <c r="AU192" s="225" t="s">
        <v>84</v>
      </c>
      <c r="AY192" s="19" t="s">
        <v>147</v>
      </c>
      <c r="BE192" s="226">
        <f>IF(N192="základní",J192,0)</f>
        <v>0</v>
      </c>
      <c r="BF192" s="226">
        <f>IF(N192="snížená",J192,0)</f>
        <v>0</v>
      </c>
      <c r="BG192" s="226">
        <f>IF(N192="zákl. přenesená",J192,0)</f>
        <v>0</v>
      </c>
      <c r="BH192" s="226">
        <f>IF(N192="sníž. přenesená",J192,0)</f>
        <v>0</v>
      </c>
      <c r="BI192" s="226">
        <f>IF(N192="nulová",J192,0)</f>
        <v>0</v>
      </c>
      <c r="BJ192" s="19" t="s">
        <v>82</v>
      </c>
      <c r="BK192" s="226">
        <f>ROUND(I192*H192,2)</f>
        <v>0</v>
      </c>
      <c r="BL192" s="19" t="s">
        <v>211</v>
      </c>
      <c r="BM192" s="225" t="s">
        <v>588</v>
      </c>
    </row>
    <row r="193" spans="1:47" s="2" customFormat="1" ht="12">
      <c r="A193" s="40"/>
      <c r="B193" s="41"/>
      <c r="C193" s="42"/>
      <c r="D193" s="234" t="s">
        <v>213</v>
      </c>
      <c r="E193" s="42"/>
      <c r="F193" s="265" t="s">
        <v>214</v>
      </c>
      <c r="G193" s="42"/>
      <c r="H193" s="42"/>
      <c r="I193" s="229"/>
      <c r="J193" s="42"/>
      <c r="K193" s="42"/>
      <c r="L193" s="46"/>
      <c r="M193" s="230"/>
      <c r="N193" s="231"/>
      <c r="O193" s="86"/>
      <c r="P193" s="86"/>
      <c r="Q193" s="86"/>
      <c r="R193" s="86"/>
      <c r="S193" s="86"/>
      <c r="T193" s="87"/>
      <c r="U193" s="40"/>
      <c r="V193" s="40"/>
      <c r="W193" s="40"/>
      <c r="X193" s="40"/>
      <c r="Y193" s="40"/>
      <c r="Z193" s="40"/>
      <c r="AA193" s="40"/>
      <c r="AB193" s="40"/>
      <c r="AC193" s="40"/>
      <c r="AD193" s="40"/>
      <c r="AE193" s="40"/>
      <c r="AT193" s="19" t="s">
        <v>213</v>
      </c>
      <c r="AU193" s="19" t="s">
        <v>84</v>
      </c>
    </row>
    <row r="194" spans="1:65" s="2" customFormat="1" ht="16.5" customHeight="1">
      <c r="A194" s="40"/>
      <c r="B194" s="41"/>
      <c r="C194" s="214" t="s">
        <v>377</v>
      </c>
      <c r="D194" s="214" t="s">
        <v>150</v>
      </c>
      <c r="E194" s="215" t="s">
        <v>589</v>
      </c>
      <c r="F194" s="216" t="s">
        <v>590</v>
      </c>
      <c r="G194" s="217" t="s">
        <v>210</v>
      </c>
      <c r="H194" s="218">
        <v>2</v>
      </c>
      <c r="I194" s="219"/>
      <c r="J194" s="220">
        <f>ROUND(I194*H194,2)</f>
        <v>0</v>
      </c>
      <c r="K194" s="216" t="s">
        <v>202</v>
      </c>
      <c r="L194" s="46"/>
      <c r="M194" s="221" t="s">
        <v>19</v>
      </c>
      <c r="N194" s="222" t="s">
        <v>46</v>
      </c>
      <c r="O194" s="86"/>
      <c r="P194" s="223">
        <f>O194*H194</f>
        <v>0</v>
      </c>
      <c r="Q194" s="223">
        <v>0</v>
      </c>
      <c r="R194" s="223">
        <f>Q194*H194</f>
        <v>0</v>
      </c>
      <c r="S194" s="223">
        <v>0</v>
      </c>
      <c r="T194" s="224">
        <f>S194*H194</f>
        <v>0</v>
      </c>
      <c r="U194" s="40"/>
      <c r="V194" s="40"/>
      <c r="W194" s="40"/>
      <c r="X194" s="40"/>
      <c r="Y194" s="40"/>
      <c r="Z194" s="40"/>
      <c r="AA194" s="40"/>
      <c r="AB194" s="40"/>
      <c r="AC194" s="40"/>
      <c r="AD194" s="40"/>
      <c r="AE194" s="40"/>
      <c r="AR194" s="225" t="s">
        <v>211</v>
      </c>
      <c r="AT194" s="225" t="s">
        <v>150</v>
      </c>
      <c r="AU194" s="225" t="s">
        <v>84</v>
      </c>
      <c r="AY194" s="19" t="s">
        <v>147</v>
      </c>
      <c r="BE194" s="226">
        <f>IF(N194="základní",J194,0)</f>
        <v>0</v>
      </c>
      <c r="BF194" s="226">
        <f>IF(N194="snížená",J194,0)</f>
        <v>0</v>
      </c>
      <c r="BG194" s="226">
        <f>IF(N194="zákl. přenesená",J194,0)</f>
        <v>0</v>
      </c>
      <c r="BH194" s="226">
        <f>IF(N194="sníž. přenesená",J194,0)</f>
        <v>0</v>
      </c>
      <c r="BI194" s="226">
        <f>IF(N194="nulová",J194,0)</f>
        <v>0</v>
      </c>
      <c r="BJ194" s="19" t="s">
        <v>82</v>
      </c>
      <c r="BK194" s="226">
        <f>ROUND(I194*H194,2)</f>
        <v>0</v>
      </c>
      <c r="BL194" s="19" t="s">
        <v>211</v>
      </c>
      <c r="BM194" s="225" t="s">
        <v>591</v>
      </c>
    </row>
    <row r="195" spans="1:47" s="2" customFormat="1" ht="12">
      <c r="A195" s="40"/>
      <c r="B195" s="41"/>
      <c r="C195" s="42"/>
      <c r="D195" s="234" t="s">
        <v>213</v>
      </c>
      <c r="E195" s="42"/>
      <c r="F195" s="265" t="s">
        <v>214</v>
      </c>
      <c r="G195" s="42"/>
      <c r="H195" s="42"/>
      <c r="I195" s="229"/>
      <c r="J195" s="42"/>
      <c r="K195" s="42"/>
      <c r="L195" s="46"/>
      <c r="M195" s="230"/>
      <c r="N195" s="231"/>
      <c r="O195" s="86"/>
      <c r="P195" s="86"/>
      <c r="Q195" s="86"/>
      <c r="R195" s="86"/>
      <c r="S195" s="86"/>
      <c r="T195" s="87"/>
      <c r="U195" s="40"/>
      <c r="V195" s="40"/>
      <c r="W195" s="40"/>
      <c r="X195" s="40"/>
      <c r="Y195" s="40"/>
      <c r="Z195" s="40"/>
      <c r="AA195" s="40"/>
      <c r="AB195" s="40"/>
      <c r="AC195" s="40"/>
      <c r="AD195" s="40"/>
      <c r="AE195" s="40"/>
      <c r="AT195" s="19" t="s">
        <v>213</v>
      </c>
      <c r="AU195" s="19" t="s">
        <v>84</v>
      </c>
    </row>
    <row r="196" spans="1:65" s="2" customFormat="1" ht="16.5" customHeight="1">
      <c r="A196" s="40"/>
      <c r="B196" s="41"/>
      <c r="C196" s="214" t="s">
        <v>382</v>
      </c>
      <c r="D196" s="214" t="s">
        <v>150</v>
      </c>
      <c r="E196" s="215" t="s">
        <v>592</v>
      </c>
      <c r="F196" s="216" t="s">
        <v>593</v>
      </c>
      <c r="G196" s="217" t="s">
        <v>210</v>
      </c>
      <c r="H196" s="218">
        <v>1</v>
      </c>
      <c r="I196" s="219"/>
      <c r="J196" s="220">
        <f>ROUND(I196*H196,2)</f>
        <v>0</v>
      </c>
      <c r="K196" s="216" t="s">
        <v>202</v>
      </c>
      <c r="L196" s="46"/>
      <c r="M196" s="221" t="s">
        <v>19</v>
      </c>
      <c r="N196" s="222" t="s">
        <v>46</v>
      </c>
      <c r="O196" s="86"/>
      <c r="P196" s="223">
        <f>O196*H196</f>
        <v>0</v>
      </c>
      <c r="Q196" s="223">
        <v>0</v>
      </c>
      <c r="R196" s="223">
        <f>Q196*H196</f>
        <v>0</v>
      </c>
      <c r="S196" s="223">
        <v>0</v>
      </c>
      <c r="T196" s="224">
        <f>S196*H196</f>
        <v>0</v>
      </c>
      <c r="U196" s="40"/>
      <c r="V196" s="40"/>
      <c r="W196" s="40"/>
      <c r="X196" s="40"/>
      <c r="Y196" s="40"/>
      <c r="Z196" s="40"/>
      <c r="AA196" s="40"/>
      <c r="AB196" s="40"/>
      <c r="AC196" s="40"/>
      <c r="AD196" s="40"/>
      <c r="AE196" s="40"/>
      <c r="AR196" s="225" t="s">
        <v>211</v>
      </c>
      <c r="AT196" s="225" t="s">
        <v>150</v>
      </c>
      <c r="AU196" s="225" t="s">
        <v>84</v>
      </c>
      <c r="AY196" s="19" t="s">
        <v>147</v>
      </c>
      <c r="BE196" s="226">
        <f>IF(N196="základní",J196,0)</f>
        <v>0</v>
      </c>
      <c r="BF196" s="226">
        <f>IF(N196="snížená",J196,0)</f>
        <v>0</v>
      </c>
      <c r="BG196" s="226">
        <f>IF(N196="zákl. přenesená",J196,0)</f>
        <v>0</v>
      </c>
      <c r="BH196" s="226">
        <f>IF(N196="sníž. přenesená",J196,0)</f>
        <v>0</v>
      </c>
      <c r="BI196" s="226">
        <f>IF(N196="nulová",J196,0)</f>
        <v>0</v>
      </c>
      <c r="BJ196" s="19" t="s">
        <v>82</v>
      </c>
      <c r="BK196" s="226">
        <f>ROUND(I196*H196,2)</f>
        <v>0</v>
      </c>
      <c r="BL196" s="19" t="s">
        <v>211</v>
      </c>
      <c r="BM196" s="225" t="s">
        <v>594</v>
      </c>
    </row>
    <row r="197" spans="1:65" s="2" customFormat="1" ht="16.5" customHeight="1">
      <c r="A197" s="40"/>
      <c r="B197" s="41"/>
      <c r="C197" s="214" t="s">
        <v>386</v>
      </c>
      <c r="D197" s="214" t="s">
        <v>150</v>
      </c>
      <c r="E197" s="215" t="s">
        <v>595</v>
      </c>
      <c r="F197" s="216" t="s">
        <v>596</v>
      </c>
      <c r="G197" s="217" t="s">
        <v>210</v>
      </c>
      <c r="H197" s="218">
        <v>1</v>
      </c>
      <c r="I197" s="219"/>
      <c r="J197" s="220">
        <f>ROUND(I197*H197,2)</f>
        <v>0</v>
      </c>
      <c r="K197" s="216" t="s">
        <v>202</v>
      </c>
      <c r="L197" s="46"/>
      <c r="M197" s="221" t="s">
        <v>19</v>
      </c>
      <c r="N197" s="222" t="s">
        <v>46</v>
      </c>
      <c r="O197" s="86"/>
      <c r="P197" s="223">
        <f>O197*H197</f>
        <v>0</v>
      </c>
      <c r="Q197" s="223">
        <v>0</v>
      </c>
      <c r="R197" s="223">
        <f>Q197*H197</f>
        <v>0</v>
      </c>
      <c r="S197" s="223">
        <v>0</v>
      </c>
      <c r="T197" s="224">
        <f>S197*H197</f>
        <v>0</v>
      </c>
      <c r="U197" s="40"/>
      <c r="V197" s="40"/>
      <c r="W197" s="40"/>
      <c r="X197" s="40"/>
      <c r="Y197" s="40"/>
      <c r="Z197" s="40"/>
      <c r="AA197" s="40"/>
      <c r="AB197" s="40"/>
      <c r="AC197" s="40"/>
      <c r="AD197" s="40"/>
      <c r="AE197" s="40"/>
      <c r="AR197" s="225" t="s">
        <v>211</v>
      </c>
      <c r="AT197" s="225" t="s">
        <v>150</v>
      </c>
      <c r="AU197" s="225" t="s">
        <v>84</v>
      </c>
      <c r="AY197" s="19" t="s">
        <v>147</v>
      </c>
      <c r="BE197" s="226">
        <f>IF(N197="základní",J197,0)</f>
        <v>0</v>
      </c>
      <c r="BF197" s="226">
        <f>IF(N197="snížená",J197,0)</f>
        <v>0</v>
      </c>
      <c r="BG197" s="226">
        <f>IF(N197="zákl. přenesená",J197,0)</f>
        <v>0</v>
      </c>
      <c r="BH197" s="226">
        <f>IF(N197="sníž. přenesená",J197,0)</f>
        <v>0</v>
      </c>
      <c r="BI197" s="226">
        <f>IF(N197="nulová",J197,0)</f>
        <v>0</v>
      </c>
      <c r="BJ197" s="19" t="s">
        <v>82</v>
      </c>
      <c r="BK197" s="226">
        <f>ROUND(I197*H197,2)</f>
        <v>0</v>
      </c>
      <c r="BL197" s="19" t="s">
        <v>211</v>
      </c>
      <c r="BM197" s="225" t="s">
        <v>597</v>
      </c>
    </row>
    <row r="198" spans="1:63" s="12" customFormat="1" ht="22.8" customHeight="1">
      <c r="A198" s="12"/>
      <c r="B198" s="198"/>
      <c r="C198" s="199"/>
      <c r="D198" s="200" t="s">
        <v>74</v>
      </c>
      <c r="E198" s="212" t="s">
        <v>248</v>
      </c>
      <c r="F198" s="212" t="s">
        <v>249</v>
      </c>
      <c r="G198" s="199"/>
      <c r="H198" s="199"/>
      <c r="I198" s="202"/>
      <c r="J198" s="213">
        <f>BK198</f>
        <v>0</v>
      </c>
      <c r="K198" s="199"/>
      <c r="L198" s="204"/>
      <c r="M198" s="205"/>
      <c r="N198" s="206"/>
      <c r="O198" s="206"/>
      <c r="P198" s="207">
        <f>SUM(P199:P227)</f>
        <v>0</v>
      </c>
      <c r="Q198" s="206"/>
      <c r="R198" s="207">
        <f>SUM(R199:R227)</f>
        <v>1.4629404000000001</v>
      </c>
      <c r="S198" s="206"/>
      <c r="T198" s="208">
        <f>SUM(T199:T227)</f>
        <v>0</v>
      </c>
      <c r="U198" s="12"/>
      <c r="V198" s="12"/>
      <c r="W198" s="12"/>
      <c r="X198" s="12"/>
      <c r="Y198" s="12"/>
      <c r="Z198" s="12"/>
      <c r="AA198" s="12"/>
      <c r="AB198" s="12"/>
      <c r="AC198" s="12"/>
      <c r="AD198" s="12"/>
      <c r="AE198" s="12"/>
      <c r="AR198" s="209" t="s">
        <v>84</v>
      </c>
      <c r="AT198" s="210" t="s">
        <v>74</v>
      </c>
      <c r="AU198" s="210" t="s">
        <v>82</v>
      </c>
      <c r="AY198" s="209" t="s">
        <v>147</v>
      </c>
      <c r="BK198" s="211">
        <f>SUM(BK199:BK227)</f>
        <v>0</v>
      </c>
    </row>
    <row r="199" spans="1:65" s="2" customFormat="1" ht="33" customHeight="1">
      <c r="A199" s="40"/>
      <c r="B199" s="41"/>
      <c r="C199" s="214" t="s">
        <v>390</v>
      </c>
      <c r="D199" s="214" t="s">
        <v>150</v>
      </c>
      <c r="E199" s="215" t="s">
        <v>598</v>
      </c>
      <c r="F199" s="216" t="s">
        <v>599</v>
      </c>
      <c r="G199" s="217" t="s">
        <v>236</v>
      </c>
      <c r="H199" s="218">
        <v>76.28</v>
      </c>
      <c r="I199" s="219"/>
      <c r="J199" s="220">
        <f>ROUND(I199*H199,2)</f>
        <v>0</v>
      </c>
      <c r="K199" s="216" t="s">
        <v>154</v>
      </c>
      <c r="L199" s="46"/>
      <c r="M199" s="221" t="s">
        <v>19</v>
      </c>
      <c r="N199" s="222" t="s">
        <v>46</v>
      </c>
      <c r="O199" s="86"/>
      <c r="P199" s="223">
        <f>O199*H199</f>
        <v>0</v>
      </c>
      <c r="Q199" s="223">
        <v>0.01123</v>
      </c>
      <c r="R199" s="223">
        <f>Q199*H199</f>
        <v>0.8566244000000001</v>
      </c>
      <c r="S199" s="223">
        <v>0</v>
      </c>
      <c r="T199" s="224">
        <f>S199*H199</f>
        <v>0</v>
      </c>
      <c r="U199" s="40"/>
      <c r="V199" s="40"/>
      <c r="W199" s="40"/>
      <c r="X199" s="40"/>
      <c r="Y199" s="40"/>
      <c r="Z199" s="40"/>
      <c r="AA199" s="40"/>
      <c r="AB199" s="40"/>
      <c r="AC199" s="40"/>
      <c r="AD199" s="40"/>
      <c r="AE199" s="40"/>
      <c r="AR199" s="225" t="s">
        <v>211</v>
      </c>
      <c r="AT199" s="225" t="s">
        <v>150</v>
      </c>
      <c r="AU199" s="225" t="s">
        <v>84</v>
      </c>
      <c r="AY199" s="19" t="s">
        <v>147</v>
      </c>
      <c r="BE199" s="226">
        <f>IF(N199="základní",J199,0)</f>
        <v>0</v>
      </c>
      <c r="BF199" s="226">
        <f>IF(N199="snížená",J199,0)</f>
        <v>0</v>
      </c>
      <c r="BG199" s="226">
        <f>IF(N199="zákl. přenesená",J199,0)</f>
        <v>0</v>
      </c>
      <c r="BH199" s="226">
        <f>IF(N199="sníž. přenesená",J199,0)</f>
        <v>0</v>
      </c>
      <c r="BI199" s="226">
        <f>IF(N199="nulová",J199,0)</f>
        <v>0</v>
      </c>
      <c r="BJ199" s="19" t="s">
        <v>82</v>
      </c>
      <c r="BK199" s="226">
        <f>ROUND(I199*H199,2)</f>
        <v>0</v>
      </c>
      <c r="BL199" s="19" t="s">
        <v>211</v>
      </c>
      <c r="BM199" s="225" t="s">
        <v>600</v>
      </c>
    </row>
    <row r="200" spans="1:47" s="2" customFormat="1" ht="12">
      <c r="A200" s="40"/>
      <c r="B200" s="41"/>
      <c r="C200" s="42"/>
      <c r="D200" s="227" t="s">
        <v>157</v>
      </c>
      <c r="E200" s="42"/>
      <c r="F200" s="228" t="s">
        <v>601</v>
      </c>
      <c r="G200" s="42"/>
      <c r="H200" s="42"/>
      <c r="I200" s="229"/>
      <c r="J200" s="42"/>
      <c r="K200" s="42"/>
      <c r="L200" s="46"/>
      <c r="M200" s="230"/>
      <c r="N200" s="231"/>
      <c r="O200" s="86"/>
      <c r="P200" s="86"/>
      <c r="Q200" s="86"/>
      <c r="R200" s="86"/>
      <c r="S200" s="86"/>
      <c r="T200" s="87"/>
      <c r="U200" s="40"/>
      <c r="V200" s="40"/>
      <c r="W200" s="40"/>
      <c r="X200" s="40"/>
      <c r="Y200" s="40"/>
      <c r="Z200" s="40"/>
      <c r="AA200" s="40"/>
      <c r="AB200" s="40"/>
      <c r="AC200" s="40"/>
      <c r="AD200" s="40"/>
      <c r="AE200" s="40"/>
      <c r="AT200" s="19" t="s">
        <v>157</v>
      </c>
      <c r="AU200" s="19" t="s">
        <v>84</v>
      </c>
    </row>
    <row r="201" spans="1:51" s="13" customFormat="1" ht="12">
      <c r="A201" s="13"/>
      <c r="B201" s="232"/>
      <c r="C201" s="233"/>
      <c r="D201" s="234" t="s">
        <v>159</v>
      </c>
      <c r="E201" s="235" t="s">
        <v>19</v>
      </c>
      <c r="F201" s="236" t="s">
        <v>602</v>
      </c>
      <c r="G201" s="233"/>
      <c r="H201" s="235" t="s">
        <v>19</v>
      </c>
      <c r="I201" s="237"/>
      <c r="J201" s="233"/>
      <c r="K201" s="233"/>
      <c r="L201" s="238"/>
      <c r="M201" s="239"/>
      <c r="N201" s="240"/>
      <c r="O201" s="240"/>
      <c r="P201" s="240"/>
      <c r="Q201" s="240"/>
      <c r="R201" s="240"/>
      <c r="S201" s="240"/>
      <c r="T201" s="241"/>
      <c r="U201" s="13"/>
      <c r="V201" s="13"/>
      <c r="W201" s="13"/>
      <c r="X201" s="13"/>
      <c r="Y201" s="13"/>
      <c r="Z201" s="13"/>
      <c r="AA201" s="13"/>
      <c r="AB201" s="13"/>
      <c r="AC201" s="13"/>
      <c r="AD201" s="13"/>
      <c r="AE201" s="13"/>
      <c r="AT201" s="242" t="s">
        <v>159</v>
      </c>
      <c r="AU201" s="242" t="s">
        <v>84</v>
      </c>
      <c r="AV201" s="13" t="s">
        <v>82</v>
      </c>
      <c r="AW201" s="13" t="s">
        <v>37</v>
      </c>
      <c r="AX201" s="13" t="s">
        <v>75</v>
      </c>
      <c r="AY201" s="242" t="s">
        <v>147</v>
      </c>
    </row>
    <row r="202" spans="1:51" s="13" customFormat="1" ht="12">
      <c r="A202" s="13"/>
      <c r="B202" s="232"/>
      <c r="C202" s="233"/>
      <c r="D202" s="234" t="s">
        <v>159</v>
      </c>
      <c r="E202" s="235" t="s">
        <v>19</v>
      </c>
      <c r="F202" s="236" t="s">
        <v>603</v>
      </c>
      <c r="G202" s="233"/>
      <c r="H202" s="235" t="s">
        <v>19</v>
      </c>
      <c r="I202" s="237"/>
      <c r="J202" s="233"/>
      <c r="K202" s="233"/>
      <c r="L202" s="238"/>
      <c r="M202" s="239"/>
      <c r="N202" s="240"/>
      <c r="O202" s="240"/>
      <c r="P202" s="240"/>
      <c r="Q202" s="240"/>
      <c r="R202" s="240"/>
      <c r="S202" s="240"/>
      <c r="T202" s="241"/>
      <c r="U202" s="13"/>
      <c r="V202" s="13"/>
      <c r="W202" s="13"/>
      <c r="X202" s="13"/>
      <c r="Y202" s="13"/>
      <c r="Z202" s="13"/>
      <c r="AA202" s="13"/>
      <c r="AB202" s="13"/>
      <c r="AC202" s="13"/>
      <c r="AD202" s="13"/>
      <c r="AE202" s="13"/>
      <c r="AT202" s="242" t="s">
        <v>159</v>
      </c>
      <c r="AU202" s="242" t="s">
        <v>84</v>
      </c>
      <c r="AV202" s="13" t="s">
        <v>82</v>
      </c>
      <c r="AW202" s="13" t="s">
        <v>37</v>
      </c>
      <c r="AX202" s="13" t="s">
        <v>75</v>
      </c>
      <c r="AY202" s="242" t="s">
        <v>147</v>
      </c>
    </row>
    <row r="203" spans="1:51" s="14" customFormat="1" ht="12">
      <c r="A203" s="14"/>
      <c r="B203" s="243"/>
      <c r="C203" s="244"/>
      <c r="D203" s="234" t="s">
        <v>159</v>
      </c>
      <c r="E203" s="245" t="s">
        <v>19</v>
      </c>
      <c r="F203" s="246" t="s">
        <v>457</v>
      </c>
      <c r="G203" s="244"/>
      <c r="H203" s="247">
        <v>76.28</v>
      </c>
      <c r="I203" s="248"/>
      <c r="J203" s="244"/>
      <c r="K203" s="244"/>
      <c r="L203" s="249"/>
      <c r="M203" s="250"/>
      <c r="N203" s="251"/>
      <c r="O203" s="251"/>
      <c r="P203" s="251"/>
      <c r="Q203" s="251"/>
      <c r="R203" s="251"/>
      <c r="S203" s="251"/>
      <c r="T203" s="252"/>
      <c r="U203" s="14"/>
      <c r="V203" s="14"/>
      <c r="W203" s="14"/>
      <c r="X203" s="14"/>
      <c r="Y203" s="14"/>
      <c r="Z203" s="14"/>
      <c r="AA203" s="14"/>
      <c r="AB203" s="14"/>
      <c r="AC203" s="14"/>
      <c r="AD203" s="14"/>
      <c r="AE203" s="14"/>
      <c r="AT203" s="253" t="s">
        <v>159</v>
      </c>
      <c r="AU203" s="253" t="s">
        <v>84</v>
      </c>
      <c r="AV203" s="14" t="s">
        <v>84</v>
      </c>
      <c r="AW203" s="14" t="s">
        <v>37</v>
      </c>
      <c r="AX203" s="14" t="s">
        <v>75</v>
      </c>
      <c r="AY203" s="253" t="s">
        <v>147</v>
      </c>
    </row>
    <row r="204" spans="1:51" s="15" customFormat="1" ht="12">
      <c r="A204" s="15"/>
      <c r="B204" s="254"/>
      <c r="C204" s="255"/>
      <c r="D204" s="234" t="s">
        <v>159</v>
      </c>
      <c r="E204" s="256" t="s">
        <v>456</v>
      </c>
      <c r="F204" s="257" t="s">
        <v>162</v>
      </c>
      <c r="G204" s="255"/>
      <c r="H204" s="258">
        <v>76.28</v>
      </c>
      <c r="I204" s="259"/>
      <c r="J204" s="255"/>
      <c r="K204" s="255"/>
      <c r="L204" s="260"/>
      <c r="M204" s="261"/>
      <c r="N204" s="262"/>
      <c r="O204" s="262"/>
      <c r="P204" s="262"/>
      <c r="Q204" s="262"/>
      <c r="R204" s="262"/>
      <c r="S204" s="262"/>
      <c r="T204" s="263"/>
      <c r="U204" s="15"/>
      <c r="V204" s="15"/>
      <c r="W204" s="15"/>
      <c r="X204" s="15"/>
      <c r="Y204" s="15"/>
      <c r="Z204" s="15"/>
      <c r="AA204" s="15"/>
      <c r="AB204" s="15"/>
      <c r="AC204" s="15"/>
      <c r="AD204" s="15"/>
      <c r="AE204" s="15"/>
      <c r="AT204" s="264" t="s">
        <v>159</v>
      </c>
      <c r="AU204" s="264" t="s">
        <v>84</v>
      </c>
      <c r="AV204" s="15" t="s">
        <v>155</v>
      </c>
      <c r="AW204" s="15" t="s">
        <v>37</v>
      </c>
      <c r="AX204" s="15" t="s">
        <v>82</v>
      </c>
      <c r="AY204" s="264" t="s">
        <v>147</v>
      </c>
    </row>
    <row r="205" spans="1:65" s="2" customFormat="1" ht="24.15" customHeight="1">
      <c r="A205" s="40"/>
      <c r="B205" s="41"/>
      <c r="C205" s="214" t="s">
        <v>394</v>
      </c>
      <c r="D205" s="214" t="s">
        <v>150</v>
      </c>
      <c r="E205" s="215" t="s">
        <v>604</v>
      </c>
      <c r="F205" s="216" t="s">
        <v>605</v>
      </c>
      <c r="G205" s="217" t="s">
        <v>236</v>
      </c>
      <c r="H205" s="218">
        <v>30.6</v>
      </c>
      <c r="I205" s="219"/>
      <c r="J205" s="220">
        <f>ROUND(I205*H205,2)</f>
        <v>0</v>
      </c>
      <c r="K205" s="216" t="s">
        <v>154</v>
      </c>
      <c r="L205" s="46"/>
      <c r="M205" s="221" t="s">
        <v>19</v>
      </c>
      <c r="N205" s="222" t="s">
        <v>46</v>
      </c>
      <c r="O205" s="86"/>
      <c r="P205" s="223">
        <f>O205*H205</f>
        <v>0</v>
      </c>
      <c r="Q205" s="223">
        <v>0.01702</v>
      </c>
      <c r="R205" s="223">
        <f>Q205*H205</f>
        <v>0.520812</v>
      </c>
      <c r="S205" s="223">
        <v>0</v>
      </c>
      <c r="T205" s="224">
        <f>S205*H205</f>
        <v>0</v>
      </c>
      <c r="U205" s="40"/>
      <c r="V205" s="40"/>
      <c r="W205" s="40"/>
      <c r="X205" s="40"/>
      <c r="Y205" s="40"/>
      <c r="Z205" s="40"/>
      <c r="AA205" s="40"/>
      <c r="AB205" s="40"/>
      <c r="AC205" s="40"/>
      <c r="AD205" s="40"/>
      <c r="AE205" s="40"/>
      <c r="AR205" s="225" t="s">
        <v>211</v>
      </c>
      <c r="AT205" s="225" t="s">
        <v>150</v>
      </c>
      <c r="AU205" s="225" t="s">
        <v>84</v>
      </c>
      <c r="AY205" s="19" t="s">
        <v>147</v>
      </c>
      <c r="BE205" s="226">
        <f>IF(N205="základní",J205,0)</f>
        <v>0</v>
      </c>
      <c r="BF205" s="226">
        <f>IF(N205="snížená",J205,0)</f>
        <v>0</v>
      </c>
      <c r="BG205" s="226">
        <f>IF(N205="zákl. přenesená",J205,0)</f>
        <v>0</v>
      </c>
      <c r="BH205" s="226">
        <f>IF(N205="sníž. přenesená",J205,0)</f>
        <v>0</v>
      </c>
      <c r="BI205" s="226">
        <f>IF(N205="nulová",J205,0)</f>
        <v>0</v>
      </c>
      <c r="BJ205" s="19" t="s">
        <v>82</v>
      </c>
      <c r="BK205" s="226">
        <f>ROUND(I205*H205,2)</f>
        <v>0</v>
      </c>
      <c r="BL205" s="19" t="s">
        <v>211</v>
      </c>
      <c r="BM205" s="225" t="s">
        <v>606</v>
      </c>
    </row>
    <row r="206" spans="1:47" s="2" customFormat="1" ht="12">
      <c r="A206" s="40"/>
      <c r="B206" s="41"/>
      <c r="C206" s="42"/>
      <c r="D206" s="227" t="s">
        <v>157</v>
      </c>
      <c r="E206" s="42"/>
      <c r="F206" s="228" t="s">
        <v>607</v>
      </c>
      <c r="G206" s="42"/>
      <c r="H206" s="42"/>
      <c r="I206" s="229"/>
      <c r="J206" s="42"/>
      <c r="K206" s="42"/>
      <c r="L206" s="46"/>
      <c r="M206" s="230"/>
      <c r="N206" s="231"/>
      <c r="O206" s="86"/>
      <c r="P206" s="86"/>
      <c r="Q206" s="86"/>
      <c r="R206" s="86"/>
      <c r="S206" s="86"/>
      <c r="T206" s="87"/>
      <c r="U206" s="40"/>
      <c r="V206" s="40"/>
      <c r="W206" s="40"/>
      <c r="X206" s="40"/>
      <c r="Y206" s="40"/>
      <c r="Z206" s="40"/>
      <c r="AA206" s="40"/>
      <c r="AB206" s="40"/>
      <c r="AC206" s="40"/>
      <c r="AD206" s="40"/>
      <c r="AE206" s="40"/>
      <c r="AT206" s="19" t="s">
        <v>157</v>
      </c>
      <c r="AU206" s="19" t="s">
        <v>84</v>
      </c>
    </row>
    <row r="207" spans="1:51" s="13" customFormat="1" ht="12">
      <c r="A207" s="13"/>
      <c r="B207" s="232"/>
      <c r="C207" s="233"/>
      <c r="D207" s="234" t="s">
        <v>159</v>
      </c>
      <c r="E207" s="235" t="s">
        <v>19</v>
      </c>
      <c r="F207" s="236" t="s">
        <v>608</v>
      </c>
      <c r="G207" s="233"/>
      <c r="H207" s="235" t="s">
        <v>19</v>
      </c>
      <c r="I207" s="237"/>
      <c r="J207" s="233"/>
      <c r="K207" s="233"/>
      <c r="L207" s="238"/>
      <c r="M207" s="239"/>
      <c r="N207" s="240"/>
      <c r="O207" s="240"/>
      <c r="P207" s="240"/>
      <c r="Q207" s="240"/>
      <c r="R207" s="240"/>
      <c r="S207" s="240"/>
      <c r="T207" s="241"/>
      <c r="U207" s="13"/>
      <c r="V207" s="13"/>
      <c r="W207" s="13"/>
      <c r="X207" s="13"/>
      <c r="Y207" s="13"/>
      <c r="Z207" s="13"/>
      <c r="AA207" s="13"/>
      <c r="AB207" s="13"/>
      <c r="AC207" s="13"/>
      <c r="AD207" s="13"/>
      <c r="AE207" s="13"/>
      <c r="AT207" s="242" t="s">
        <v>159</v>
      </c>
      <c r="AU207" s="242" t="s">
        <v>84</v>
      </c>
      <c r="AV207" s="13" t="s">
        <v>82</v>
      </c>
      <c r="AW207" s="13" t="s">
        <v>37</v>
      </c>
      <c r="AX207" s="13" t="s">
        <v>75</v>
      </c>
      <c r="AY207" s="242" t="s">
        <v>147</v>
      </c>
    </row>
    <row r="208" spans="1:51" s="14" customFormat="1" ht="12">
      <c r="A208" s="14"/>
      <c r="B208" s="243"/>
      <c r="C208" s="244"/>
      <c r="D208" s="234" t="s">
        <v>159</v>
      </c>
      <c r="E208" s="245" t="s">
        <v>19</v>
      </c>
      <c r="F208" s="246" t="s">
        <v>455</v>
      </c>
      <c r="G208" s="244"/>
      <c r="H208" s="247">
        <v>30.6</v>
      </c>
      <c r="I208" s="248"/>
      <c r="J208" s="244"/>
      <c r="K208" s="244"/>
      <c r="L208" s="249"/>
      <c r="M208" s="250"/>
      <c r="N208" s="251"/>
      <c r="O208" s="251"/>
      <c r="P208" s="251"/>
      <c r="Q208" s="251"/>
      <c r="R208" s="251"/>
      <c r="S208" s="251"/>
      <c r="T208" s="252"/>
      <c r="U208" s="14"/>
      <c r="V208" s="14"/>
      <c r="W208" s="14"/>
      <c r="X208" s="14"/>
      <c r="Y208" s="14"/>
      <c r="Z208" s="14"/>
      <c r="AA208" s="14"/>
      <c r="AB208" s="14"/>
      <c r="AC208" s="14"/>
      <c r="AD208" s="14"/>
      <c r="AE208" s="14"/>
      <c r="AT208" s="253" t="s">
        <v>159</v>
      </c>
      <c r="AU208" s="253" t="s">
        <v>84</v>
      </c>
      <c r="AV208" s="14" t="s">
        <v>84</v>
      </c>
      <c r="AW208" s="14" t="s">
        <v>37</v>
      </c>
      <c r="AX208" s="14" t="s">
        <v>75</v>
      </c>
      <c r="AY208" s="253" t="s">
        <v>147</v>
      </c>
    </row>
    <row r="209" spans="1:51" s="15" customFormat="1" ht="12">
      <c r="A209" s="15"/>
      <c r="B209" s="254"/>
      <c r="C209" s="255"/>
      <c r="D209" s="234" t="s">
        <v>159</v>
      </c>
      <c r="E209" s="256" t="s">
        <v>454</v>
      </c>
      <c r="F209" s="257" t="s">
        <v>162</v>
      </c>
      <c r="G209" s="255"/>
      <c r="H209" s="258">
        <v>30.6</v>
      </c>
      <c r="I209" s="259"/>
      <c r="J209" s="255"/>
      <c r="K209" s="255"/>
      <c r="L209" s="260"/>
      <c r="M209" s="261"/>
      <c r="N209" s="262"/>
      <c r="O209" s="262"/>
      <c r="P209" s="262"/>
      <c r="Q209" s="262"/>
      <c r="R209" s="262"/>
      <c r="S209" s="262"/>
      <c r="T209" s="263"/>
      <c r="U209" s="15"/>
      <c r="V209" s="15"/>
      <c r="W209" s="15"/>
      <c r="X209" s="15"/>
      <c r="Y209" s="15"/>
      <c r="Z209" s="15"/>
      <c r="AA209" s="15"/>
      <c r="AB209" s="15"/>
      <c r="AC209" s="15"/>
      <c r="AD209" s="15"/>
      <c r="AE209" s="15"/>
      <c r="AT209" s="264" t="s">
        <v>159</v>
      </c>
      <c r="AU209" s="264" t="s">
        <v>84</v>
      </c>
      <c r="AV209" s="15" t="s">
        <v>155</v>
      </c>
      <c r="AW209" s="15" t="s">
        <v>37</v>
      </c>
      <c r="AX209" s="15" t="s">
        <v>82</v>
      </c>
      <c r="AY209" s="264" t="s">
        <v>147</v>
      </c>
    </row>
    <row r="210" spans="1:65" s="2" customFormat="1" ht="24.15" customHeight="1">
      <c r="A210" s="40"/>
      <c r="B210" s="41"/>
      <c r="C210" s="214" t="s">
        <v>398</v>
      </c>
      <c r="D210" s="214" t="s">
        <v>150</v>
      </c>
      <c r="E210" s="215" t="s">
        <v>609</v>
      </c>
      <c r="F210" s="216" t="s">
        <v>610</v>
      </c>
      <c r="G210" s="217" t="s">
        <v>236</v>
      </c>
      <c r="H210" s="218">
        <v>106.88</v>
      </c>
      <c r="I210" s="219"/>
      <c r="J210" s="220">
        <f>ROUND(I210*H210,2)</f>
        <v>0</v>
      </c>
      <c r="K210" s="216" t="s">
        <v>154</v>
      </c>
      <c r="L210" s="46"/>
      <c r="M210" s="221" t="s">
        <v>19</v>
      </c>
      <c r="N210" s="222" t="s">
        <v>46</v>
      </c>
      <c r="O210" s="86"/>
      <c r="P210" s="223">
        <f>O210*H210</f>
        <v>0</v>
      </c>
      <c r="Q210" s="223">
        <v>0.0001</v>
      </c>
      <c r="R210" s="223">
        <f>Q210*H210</f>
        <v>0.010688</v>
      </c>
      <c r="S210" s="223">
        <v>0</v>
      </c>
      <c r="T210" s="224">
        <f>S210*H210</f>
        <v>0</v>
      </c>
      <c r="U210" s="40"/>
      <c r="V210" s="40"/>
      <c r="W210" s="40"/>
      <c r="X210" s="40"/>
      <c r="Y210" s="40"/>
      <c r="Z210" s="40"/>
      <c r="AA210" s="40"/>
      <c r="AB210" s="40"/>
      <c r="AC210" s="40"/>
      <c r="AD210" s="40"/>
      <c r="AE210" s="40"/>
      <c r="AR210" s="225" t="s">
        <v>211</v>
      </c>
      <c r="AT210" s="225" t="s">
        <v>150</v>
      </c>
      <c r="AU210" s="225" t="s">
        <v>84</v>
      </c>
      <c r="AY210" s="19" t="s">
        <v>147</v>
      </c>
      <c r="BE210" s="226">
        <f>IF(N210="základní",J210,0)</f>
        <v>0</v>
      </c>
      <c r="BF210" s="226">
        <f>IF(N210="snížená",J210,0)</f>
        <v>0</v>
      </c>
      <c r="BG210" s="226">
        <f>IF(N210="zákl. přenesená",J210,0)</f>
        <v>0</v>
      </c>
      <c r="BH210" s="226">
        <f>IF(N210="sníž. přenesená",J210,0)</f>
        <v>0</v>
      </c>
      <c r="BI210" s="226">
        <f>IF(N210="nulová",J210,0)</f>
        <v>0</v>
      </c>
      <c r="BJ210" s="19" t="s">
        <v>82</v>
      </c>
      <c r="BK210" s="226">
        <f>ROUND(I210*H210,2)</f>
        <v>0</v>
      </c>
      <c r="BL210" s="19" t="s">
        <v>211</v>
      </c>
      <c r="BM210" s="225" t="s">
        <v>611</v>
      </c>
    </row>
    <row r="211" spans="1:47" s="2" customFormat="1" ht="12">
      <c r="A211" s="40"/>
      <c r="B211" s="41"/>
      <c r="C211" s="42"/>
      <c r="D211" s="227" t="s">
        <v>157</v>
      </c>
      <c r="E211" s="42"/>
      <c r="F211" s="228" t="s">
        <v>612</v>
      </c>
      <c r="G211" s="42"/>
      <c r="H211" s="42"/>
      <c r="I211" s="229"/>
      <c r="J211" s="42"/>
      <c r="K211" s="42"/>
      <c r="L211" s="46"/>
      <c r="M211" s="230"/>
      <c r="N211" s="231"/>
      <c r="O211" s="86"/>
      <c r="P211" s="86"/>
      <c r="Q211" s="86"/>
      <c r="R211" s="86"/>
      <c r="S211" s="86"/>
      <c r="T211" s="87"/>
      <c r="U211" s="40"/>
      <c r="V211" s="40"/>
      <c r="W211" s="40"/>
      <c r="X211" s="40"/>
      <c r="Y211" s="40"/>
      <c r="Z211" s="40"/>
      <c r="AA211" s="40"/>
      <c r="AB211" s="40"/>
      <c r="AC211" s="40"/>
      <c r="AD211" s="40"/>
      <c r="AE211" s="40"/>
      <c r="AT211" s="19" t="s">
        <v>157</v>
      </c>
      <c r="AU211" s="19" t="s">
        <v>84</v>
      </c>
    </row>
    <row r="212" spans="1:51" s="13" customFormat="1" ht="12">
      <c r="A212" s="13"/>
      <c r="B212" s="232"/>
      <c r="C212" s="233"/>
      <c r="D212" s="234" t="s">
        <v>159</v>
      </c>
      <c r="E212" s="235" t="s">
        <v>19</v>
      </c>
      <c r="F212" s="236" t="s">
        <v>613</v>
      </c>
      <c r="G212" s="233"/>
      <c r="H212" s="235" t="s">
        <v>19</v>
      </c>
      <c r="I212" s="237"/>
      <c r="J212" s="233"/>
      <c r="K212" s="233"/>
      <c r="L212" s="238"/>
      <c r="M212" s="239"/>
      <c r="N212" s="240"/>
      <c r="O212" s="240"/>
      <c r="P212" s="240"/>
      <c r="Q212" s="240"/>
      <c r="R212" s="240"/>
      <c r="S212" s="240"/>
      <c r="T212" s="241"/>
      <c r="U212" s="13"/>
      <c r="V212" s="13"/>
      <c r="W212" s="13"/>
      <c r="X212" s="13"/>
      <c r="Y212" s="13"/>
      <c r="Z212" s="13"/>
      <c r="AA212" s="13"/>
      <c r="AB212" s="13"/>
      <c r="AC212" s="13"/>
      <c r="AD212" s="13"/>
      <c r="AE212" s="13"/>
      <c r="AT212" s="242" t="s">
        <v>159</v>
      </c>
      <c r="AU212" s="242" t="s">
        <v>84</v>
      </c>
      <c r="AV212" s="13" t="s">
        <v>82</v>
      </c>
      <c r="AW212" s="13" t="s">
        <v>37</v>
      </c>
      <c r="AX212" s="13" t="s">
        <v>75</v>
      </c>
      <c r="AY212" s="242" t="s">
        <v>147</v>
      </c>
    </row>
    <row r="213" spans="1:51" s="14" customFormat="1" ht="12">
      <c r="A213" s="14"/>
      <c r="B213" s="243"/>
      <c r="C213" s="244"/>
      <c r="D213" s="234" t="s">
        <v>159</v>
      </c>
      <c r="E213" s="245" t="s">
        <v>19</v>
      </c>
      <c r="F213" s="246" t="s">
        <v>454</v>
      </c>
      <c r="G213" s="244"/>
      <c r="H213" s="247">
        <v>30.6</v>
      </c>
      <c r="I213" s="248"/>
      <c r="J213" s="244"/>
      <c r="K213" s="244"/>
      <c r="L213" s="249"/>
      <c r="M213" s="250"/>
      <c r="N213" s="251"/>
      <c r="O213" s="251"/>
      <c r="P213" s="251"/>
      <c r="Q213" s="251"/>
      <c r="R213" s="251"/>
      <c r="S213" s="251"/>
      <c r="T213" s="252"/>
      <c r="U213" s="14"/>
      <c r="V213" s="14"/>
      <c r="W213" s="14"/>
      <c r="X213" s="14"/>
      <c r="Y213" s="14"/>
      <c r="Z213" s="14"/>
      <c r="AA213" s="14"/>
      <c r="AB213" s="14"/>
      <c r="AC213" s="14"/>
      <c r="AD213" s="14"/>
      <c r="AE213" s="14"/>
      <c r="AT213" s="253" t="s">
        <v>159</v>
      </c>
      <c r="AU213" s="253" t="s">
        <v>84</v>
      </c>
      <c r="AV213" s="14" t="s">
        <v>84</v>
      </c>
      <c r="AW213" s="14" t="s">
        <v>37</v>
      </c>
      <c r="AX213" s="14" t="s">
        <v>75</v>
      </c>
      <c r="AY213" s="253" t="s">
        <v>147</v>
      </c>
    </row>
    <row r="214" spans="1:51" s="14" customFormat="1" ht="12">
      <c r="A214" s="14"/>
      <c r="B214" s="243"/>
      <c r="C214" s="244"/>
      <c r="D214" s="234" t="s">
        <v>159</v>
      </c>
      <c r="E214" s="245" t="s">
        <v>19</v>
      </c>
      <c r="F214" s="246" t="s">
        <v>456</v>
      </c>
      <c r="G214" s="244"/>
      <c r="H214" s="247">
        <v>76.28</v>
      </c>
      <c r="I214" s="248"/>
      <c r="J214" s="244"/>
      <c r="K214" s="244"/>
      <c r="L214" s="249"/>
      <c r="M214" s="250"/>
      <c r="N214" s="251"/>
      <c r="O214" s="251"/>
      <c r="P214" s="251"/>
      <c r="Q214" s="251"/>
      <c r="R214" s="251"/>
      <c r="S214" s="251"/>
      <c r="T214" s="252"/>
      <c r="U214" s="14"/>
      <c r="V214" s="14"/>
      <c r="W214" s="14"/>
      <c r="X214" s="14"/>
      <c r="Y214" s="14"/>
      <c r="Z214" s="14"/>
      <c r="AA214" s="14"/>
      <c r="AB214" s="14"/>
      <c r="AC214" s="14"/>
      <c r="AD214" s="14"/>
      <c r="AE214" s="14"/>
      <c r="AT214" s="253" t="s">
        <v>159</v>
      </c>
      <c r="AU214" s="253" t="s">
        <v>84</v>
      </c>
      <c r="AV214" s="14" t="s">
        <v>84</v>
      </c>
      <c r="AW214" s="14" t="s">
        <v>37</v>
      </c>
      <c r="AX214" s="14" t="s">
        <v>75</v>
      </c>
      <c r="AY214" s="253" t="s">
        <v>147</v>
      </c>
    </row>
    <row r="215" spans="1:51" s="15" customFormat="1" ht="12">
      <c r="A215" s="15"/>
      <c r="B215" s="254"/>
      <c r="C215" s="255"/>
      <c r="D215" s="234" t="s">
        <v>159</v>
      </c>
      <c r="E215" s="256" t="s">
        <v>19</v>
      </c>
      <c r="F215" s="257" t="s">
        <v>162</v>
      </c>
      <c r="G215" s="255"/>
      <c r="H215" s="258">
        <v>106.88</v>
      </c>
      <c r="I215" s="259"/>
      <c r="J215" s="255"/>
      <c r="K215" s="255"/>
      <c r="L215" s="260"/>
      <c r="M215" s="261"/>
      <c r="N215" s="262"/>
      <c r="O215" s="262"/>
      <c r="P215" s="262"/>
      <c r="Q215" s="262"/>
      <c r="R215" s="262"/>
      <c r="S215" s="262"/>
      <c r="T215" s="263"/>
      <c r="U215" s="15"/>
      <c r="V215" s="15"/>
      <c r="W215" s="15"/>
      <c r="X215" s="15"/>
      <c r="Y215" s="15"/>
      <c r="Z215" s="15"/>
      <c r="AA215" s="15"/>
      <c r="AB215" s="15"/>
      <c r="AC215" s="15"/>
      <c r="AD215" s="15"/>
      <c r="AE215" s="15"/>
      <c r="AT215" s="264" t="s">
        <v>159</v>
      </c>
      <c r="AU215" s="264" t="s">
        <v>84</v>
      </c>
      <c r="AV215" s="15" t="s">
        <v>155</v>
      </c>
      <c r="AW215" s="15" t="s">
        <v>37</v>
      </c>
      <c r="AX215" s="15" t="s">
        <v>82</v>
      </c>
      <c r="AY215" s="264" t="s">
        <v>147</v>
      </c>
    </row>
    <row r="216" spans="1:65" s="2" customFormat="1" ht="24.15" customHeight="1">
      <c r="A216" s="40"/>
      <c r="B216" s="41"/>
      <c r="C216" s="214" t="s">
        <v>402</v>
      </c>
      <c r="D216" s="214" t="s">
        <v>150</v>
      </c>
      <c r="E216" s="215" t="s">
        <v>614</v>
      </c>
      <c r="F216" s="216" t="s">
        <v>615</v>
      </c>
      <c r="G216" s="217" t="s">
        <v>236</v>
      </c>
      <c r="H216" s="218">
        <v>106.88</v>
      </c>
      <c r="I216" s="219"/>
      <c r="J216" s="220">
        <f>ROUND(I216*H216,2)</f>
        <v>0</v>
      </c>
      <c r="K216" s="216" t="s">
        <v>154</v>
      </c>
      <c r="L216" s="46"/>
      <c r="M216" s="221" t="s">
        <v>19</v>
      </c>
      <c r="N216" s="222" t="s">
        <v>46</v>
      </c>
      <c r="O216" s="86"/>
      <c r="P216" s="223">
        <f>O216*H216</f>
        <v>0</v>
      </c>
      <c r="Q216" s="223">
        <v>0.0007</v>
      </c>
      <c r="R216" s="223">
        <f>Q216*H216</f>
        <v>0.074816</v>
      </c>
      <c r="S216" s="223">
        <v>0</v>
      </c>
      <c r="T216" s="224">
        <f>S216*H216</f>
        <v>0</v>
      </c>
      <c r="U216" s="40"/>
      <c r="V216" s="40"/>
      <c r="W216" s="40"/>
      <c r="X216" s="40"/>
      <c r="Y216" s="40"/>
      <c r="Z216" s="40"/>
      <c r="AA216" s="40"/>
      <c r="AB216" s="40"/>
      <c r="AC216" s="40"/>
      <c r="AD216" s="40"/>
      <c r="AE216" s="40"/>
      <c r="AR216" s="225" t="s">
        <v>211</v>
      </c>
      <c r="AT216" s="225" t="s">
        <v>150</v>
      </c>
      <c r="AU216" s="225" t="s">
        <v>84</v>
      </c>
      <c r="AY216" s="19" t="s">
        <v>147</v>
      </c>
      <c r="BE216" s="226">
        <f>IF(N216="základní",J216,0)</f>
        <v>0</v>
      </c>
      <c r="BF216" s="226">
        <f>IF(N216="snížená",J216,0)</f>
        <v>0</v>
      </c>
      <c r="BG216" s="226">
        <f>IF(N216="zákl. přenesená",J216,0)</f>
        <v>0</v>
      </c>
      <c r="BH216" s="226">
        <f>IF(N216="sníž. přenesená",J216,0)</f>
        <v>0</v>
      </c>
      <c r="BI216" s="226">
        <f>IF(N216="nulová",J216,0)</f>
        <v>0</v>
      </c>
      <c r="BJ216" s="19" t="s">
        <v>82</v>
      </c>
      <c r="BK216" s="226">
        <f>ROUND(I216*H216,2)</f>
        <v>0</v>
      </c>
      <c r="BL216" s="19" t="s">
        <v>211</v>
      </c>
      <c r="BM216" s="225" t="s">
        <v>616</v>
      </c>
    </row>
    <row r="217" spans="1:47" s="2" customFormat="1" ht="12">
      <c r="A217" s="40"/>
      <c r="B217" s="41"/>
      <c r="C217" s="42"/>
      <c r="D217" s="227" t="s">
        <v>157</v>
      </c>
      <c r="E217" s="42"/>
      <c r="F217" s="228" t="s">
        <v>617</v>
      </c>
      <c r="G217" s="42"/>
      <c r="H217" s="42"/>
      <c r="I217" s="229"/>
      <c r="J217" s="42"/>
      <c r="K217" s="42"/>
      <c r="L217" s="46"/>
      <c r="M217" s="230"/>
      <c r="N217" s="231"/>
      <c r="O217" s="86"/>
      <c r="P217" s="86"/>
      <c r="Q217" s="86"/>
      <c r="R217" s="86"/>
      <c r="S217" s="86"/>
      <c r="T217" s="87"/>
      <c r="U217" s="40"/>
      <c r="V217" s="40"/>
      <c r="W217" s="40"/>
      <c r="X217" s="40"/>
      <c r="Y217" s="40"/>
      <c r="Z217" s="40"/>
      <c r="AA217" s="40"/>
      <c r="AB217" s="40"/>
      <c r="AC217" s="40"/>
      <c r="AD217" s="40"/>
      <c r="AE217" s="40"/>
      <c r="AT217" s="19" t="s">
        <v>157</v>
      </c>
      <c r="AU217" s="19" t="s">
        <v>84</v>
      </c>
    </row>
    <row r="218" spans="1:51" s="13" customFormat="1" ht="12">
      <c r="A218" s="13"/>
      <c r="B218" s="232"/>
      <c r="C218" s="233"/>
      <c r="D218" s="234" t="s">
        <v>159</v>
      </c>
      <c r="E218" s="235" t="s">
        <v>19</v>
      </c>
      <c r="F218" s="236" t="s">
        <v>618</v>
      </c>
      <c r="G218" s="233"/>
      <c r="H218" s="235" t="s">
        <v>19</v>
      </c>
      <c r="I218" s="237"/>
      <c r="J218" s="233"/>
      <c r="K218" s="233"/>
      <c r="L218" s="238"/>
      <c r="M218" s="239"/>
      <c r="N218" s="240"/>
      <c r="O218" s="240"/>
      <c r="P218" s="240"/>
      <c r="Q218" s="240"/>
      <c r="R218" s="240"/>
      <c r="S218" s="240"/>
      <c r="T218" s="241"/>
      <c r="U218" s="13"/>
      <c r="V218" s="13"/>
      <c r="W218" s="13"/>
      <c r="X218" s="13"/>
      <c r="Y218" s="13"/>
      <c r="Z218" s="13"/>
      <c r="AA218" s="13"/>
      <c r="AB218" s="13"/>
      <c r="AC218" s="13"/>
      <c r="AD218" s="13"/>
      <c r="AE218" s="13"/>
      <c r="AT218" s="242" t="s">
        <v>159</v>
      </c>
      <c r="AU218" s="242" t="s">
        <v>84</v>
      </c>
      <c r="AV218" s="13" t="s">
        <v>82</v>
      </c>
      <c r="AW218" s="13" t="s">
        <v>37</v>
      </c>
      <c r="AX218" s="13" t="s">
        <v>75</v>
      </c>
      <c r="AY218" s="242" t="s">
        <v>147</v>
      </c>
    </row>
    <row r="219" spans="1:51" s="14" customFormat="1" ht="12">
      <c r="A219" s="14"/>
      <c r="B219" s="243"/>
      <c r="C219" s="244"/>
      <c r="D219" s="234" t="s">
        <v>159</v>
      </c>
      <c r="E219" s="245" t="s">
        <v>19</v>
      </c>
      <c r="F219" s="246" t="s">
        <v>454</v>
      </c>
      <c r="G219" s="244"/>
      <c r="H219" s="247">
        <v>30.6</v>
      </c>
      <c r="I219" s="248"/>
      <c r="J219" s="244"/>
      <c r="K219" s="244"/>
      <c r="L219" s="249"/>
      <c r="M219" s="250"/>
      <c r="N219" s="251"/>
      <c r="O219" s="251"/>
      <c r="P219" s="251"/>
      <c r="Q219" s="251"/>
      <c r="R219" s="251"/>
      <c r="S219" s="251"/>
      <c r="T219" s="252"/>
      <c r="U219" s="14"/>
      <c r="V219" s="14"/>
      <c r="W219" s="14"/>
      <c r="X219" s="14"/>
      <c r="Y219" s="14"/>
      <c r="Z219" s="14"/>
      <c r="AA219" s="14"/>
      <c r="AB219" s="14"/>
      <c r="AC219" s="14"/>
      <c r="AD219" s="14"/>
      <c r="AE219" s="14"/>
      <c r="AT219" s="253" t="s">
        <v>159</v>
      </c>
      <c r="AU219" s="253" t="s">
        <v>84</v>
      </c>
      <c r="AV219" s="14" t="s">
        <v>84</v>
      </c>
      <c r="AW219" s="14" t="s">
        <v>37</v>
      </c>
      <c r="AX219" s="14" t="s">
        <v>75</v>
      </c>
      <c r="AY219" s="253" t="s">
        <v>147</v>
      </c>
    </row>
    <row r="220" spans="1:51" s="14" customFormat="1" ht="12">
      <c r="A220" s="14"/>
      <c r="B220" s="243"/>
      <c r="C220" s="244"/>
      <c r="D220" s="234" t="s">
        <v>159</v>
      </c>
      <c r="E220" s="245" t="s">
        <v>19</v>
      </c>
      <c r="F220" s="246" t="s">
        <v>456</v>
      </c>
      <c r="G220" s="244"/>
      <c r="H220" s="247">
        <v>76.28</v>
      </c>
      <c r="I220" s="248"/>
      <c r="J220" s="244"/>
      <c r="K220" s="244"/>
      <c r="L220" s="249"/>
      <c r="M220" s="250"/>
      <c r="N220" s="251"/>
      <c r="O220" s="251"/>
      <c r="P220" s="251"/>
      <c r="Q220" s="251"/>
      <c r="R220" s="251"/>
      <c r="S220" s="251"/>
      <c r="T220" s="252"/>
      <c r="U220" s="14"/>
      <c r="V220" s="14"/>
      <c r="W220" s="14"/>
      <c r="X220" s="14"/>
      <c r="Y220" s="14"/>
      <c r="Z220" s="14"/>
      <c r="AA220" s="14"/>
      <c r="AB220" s="14"/>
      <c r="AC220" s="14"/>
      <c r="AD220" s="14"/>
      <c r="AE220" s="14"/>
      <c r="AT220" s="253" t="s">
        <v>159</v>
      </c>
      <c r="AU220" s="253" t="s">
        <v>84</v>
      </c>
      <c r="AV220" s="14" t="s">
        <v>84</v>
      </c>
      <c r="AW220" s="14" t="s">
        <v>37</v>
      </c>
      <c r="AX220" s="14" t="s">
        <v>75</v>
      </c>
      <c r="AY220" s="253" t="s">
        <v>147</v>
      </c>
    </row>
    <row r="221" spans="1:51" s="15" customFormat="1" ht="12">
      <c r="A221" s="15"/>
      <c r="B221" s="254"/>
      <c r="C221" s="255"/>
      <c r="D221" s="234" t="s">
        <v>159</v>
      </c>
      <c r="E221" s="256" t="s">
        <v>19</v>
      </c>
      <c r="F221" s="257" t="s">
        <v>162</v>
      </c>
      <c r="G221" s="255"/>
      <c r="H221" s="258">
        <v>106.88</v>
      </c>
      <c r="I221" s="259"/>
      <c r="J221" s="255"/>
      <c r="K221" s="255"/>
      <c r="L221" s="260"/>
      <c r="M221" s="261"/>
      <c r="N221" s="262"/>
      <c r="O221" s="262"/>
      <c r="P221" s="262"/>
      <c r="Q221" s="262"/>
      <c r="R221" s="262"/>
      <c r="S221" s="262"/>
      <c r="T221" s="263"/>
      <c r="U221" s="15"/>
      <c r="V221" s="15"/>
      <c r="W221" s="15"/>
      <c r="X221" s="15"/>
      <c r="Y221" s="15"/>
      <c r="Z221" s="15"/>
      <c r="AA221" s="15"/>
      <c r="AB221" s="15"/>
      <c r="AC221" s="15"/>
      <c r="AD221" s="15"/>
      <c r="AE221" s="15"/>
      <c r="AT221" s="264" t="s">
        <v>159</v>
      </c>
      <c r="AU221" s="264" t="s">
        <v>84</v>
      </c>
      <c r="AV221" s="15" t="s">
        <v>155</v>
      </c>
      <c r="AW221" s="15" t="s">
        <v>37</v>
      </c>
      <c r="AX221" s="15" t="s">
        <v>82</v>
      </c>
      <c r="AY221" s="264" t="s">
        <v>147</v>
      </c>
    </row>
    <row r="222" spans="1:65" s="2" customFormat="1" ht="37.8" customHeight="1">
      <c r="A222" s="40"/>
      <c r="B222" s="41"/>
      <c r="C222" s="214" t="s">
        <v>406</v>
      </c>
      <c r="D222" s="214" t="s">
        <v>150</v>
      </c>
      <c r="E222" s="215" t="s">
        <v>619</v>
      </c>
      <c r="F222" s="216" t="s">
        <v>620</v>
      </c>
      <c r="G222" s="217" t="s">
        <v>179</v>
      </c>
      <c r="H222" s="218">
        <v>1.463</v>
      </c>
      <c r="I222" s="219"/>
      <c r="J222" s="220">
        <f>ROUND(I222*H222,2)</f>
        <v>0</v>
      </c>
      <c r="K222" s="216" t="s">
        <v>154</v>
      </c>
      <c r="L222" s="46"/>
      <c r="M222" s="221" t="s">
        <v>19</v>
      </c>
      <c r="N222" s="222" t="s">
        <v>46</v>
      </c>
      <c r="O222" s="86"/>
      <c r="P222" s="223">
        <f>O222*H222</f>
        <v>0</v>
      </c>
      <c r="Q222" s="223">
        <v>0</v>
      </c>
      <c r="R222" s="223">
        <f>Q222*H222</f>
        <v>0</v>
      </c>
      <c r="S222" s="223">
        <v>0</v>
      </c>
      <c r="T222" s="224">
        <f>S222*H222</f>
        <v>0</v>
      </c>
      <c r="U222" s="40"/>
      <c r="V222" s="40"/>
      <c r="W222" s="40"/>
      <c r="X222" s="40"/>
      <c r="Y222" s="40"/>
      <c r="Z222" s="40"/>
      <c r="AA222" s="40"/>
      <c r="AB222" s="40"/>
      <c r="AC222" s="40"/>
      <c r="AD222" s="40"/>
      <c r="AE222" s="40"/>
      <c r="AR222" s="225" t="s">
        <v>211</v>
      </c>
      <c r="AT222" s="225" t="s">
        <v>150</v>
      </c>
      <c r="AU222" s="225" t="s">
        <v>84</v>
      </c>
      <c r="AY222" s="19" t="s">
        <v>147</v>
      </c>
      <c r="BE222" s="226">
        <f>IF(N222="základní",J222,0)</f>
        <v>0</v>
      </c>
      <c r="BF222" s="226">
        <f>IF(N222="snížená",J222,0)</f>
        <v>0</v>
      </c>
      <c r="BG222" s="226">
        <f>IF(N222="zákl. přenesená",J222,0)</f>
        <v>0</v>
      </c>
      <c r="BH222" s="226">
        <f>IF(N222="sníž. přenesená",J222,0)</f>
        <v>0</v>
      </c>
      <c r="BI222" s="226">
        <f>IF(N222="nulová",J222,0)</f>
        <v>0</v>
      </c>
      <c r="BJ222" s="19" t="s">
        <v>82</v>
      </c>
      <c r="BK222" s="226">
        <f>ROUND(I222*H222,2)</f>
        <v>0</v>
      </c>
      <c r="BL222" s="19" t="s">
        <v>211</v>
      </c>
      <c r="BM222" s="225" t="s">
        <v>621</v>
      </c>
    </row>
    <row r="223" spans="1:47" s="2" customFormat="1" ht="12">
      <c r="A223" s="40"/>
      <c r="B223" s="41"/>
      <c r="C223" s="42"/>
      <c r="D223" s="227" t="s">
        <v>157</v>
      </c>
      <c r="E223" s="42"/>
      <c r="F223" s="228" t="s">
        <v>622</v>
      </c>
      <c r="G223" s="42"/>
      <c r="H223" s="42"/>
      <c r="I223" s="229"/>
      <c r="J223" s="42"/>
      <c r="K223" s="42"/>
      <c r="L223" s="46"/>
      <c r="M223" s="230"/>
      <c r="N223" s="231"/>
      <c r="O223" s="86"/>
      <c r="P223" s="86"/>
      <c r="Q223" s="86"/>
      <c r="R223" s="86"/>
      <c r="S223" s="86"/>
      <c r="T223" s="87"/>
      <c r="U223" s="40"/>
      <c r="V223" s="40"/>
      <c r="W223" s="40"/>
      <c r="X223" s="40"/>
      <c r="Y223" s="40"/>
      <c r="Z223" s="40"/>
      <c r="AA223" s="40"/>
      <c r="AB223" s="40"/>
      <c r="AC223" s="40"/>
      <c r="AD223" s="40"/>
      <c r="AE223" s="40"/>
      <c r="AT223" s="19" t="s">
        <v>157</v>
      </c>
      <c r="AU223" s="19" t="s">
        <v>84</v>
      </c>
    </row>
    <row r="224" spans="1:65" s="2" customFormat="1" ht="33" customHeight="1">
      <c r="A224" s="40"/>
      <c r="B224" s="41"/>
      <c r="C224" s="214" t="s">
        <v>410</v>
      </c>
      <c r="D224" s="214" t="s">
        <v>150</v>
      </c>
      <c r="E224" s="215" t="s">
        <v>623</v>
      </c>
      <c r="F224" s="216" t="s">
        <v>624</v>
      </c>
      <c r="G224" s="217" t="s">
        <v>179</v>
      </c>
      <c r="H224" s="218">
        <v>1.463</v>
      </c>
      <c r="I224" s="219"/>
      <c r="J224" s="220">
        <f>ROUND(I224*H224,2)</f>
        <v>0</v>
      </c>
      <c r="K224" s="216" t="s">
        <v>154</v>
      </c>
      <c r="L224" s="46"/>
      <c r="M224" s="221" t="s">
        <v>19</v>
      </c>
      <c r="N224" s="222" t="s">
        <v>46</v>
      </c>
      <c r="O224" s="86"/>
      <c r="P224" s="223">
        <f>O224*H224</f>
        <v>0</v>
      </c>
      <c r="Q224" s="223">
        <v>0</v>
      </c>
      <c r="R224" s="223">
        <f>Q224*H224</f>
        <v>0</v>
      </c>
      <c r="S224" s="223">
        <v>0</v>
      </c>
      <c r="T224" s="224">
        <f>S224*H224</f>
        <v>0</v>
      </c>
      <c r="U224" s="40"/>
      <c r="V224" s="40"/>
      <c r="W224" s="40"/>
      <c r="X224" s="40"/>
      <c r="Y224" s="40"/>
      <c r="Z224" s="40"/>
      <c r="AA224" s="40"/>
      <c r="AB224" s="40"/>
      <c r="AC224" s="40"/>
      <c r="AD224" s="40"/>
      <c r="AE224" s="40"/>
      <c r="AR224" s="225" t="s">
        <v>211</v>
      </c>
      <c r="AT224" s="225" t="s">
        <v>150</v>
      </c>
      <c r="AU224" s="225" t="s">
        <v>84</v>
      </c>
      <c r="AY224" s="19" t="s">
        <v>147</v>
      </c>
      <c r="BE224" s="226">
        <f>IF(N224="základní",J224,0)</f>
        <v>0</v>
      </c>
      <c r="BF224" s="226">
        <f>IF(N224="snížená",J224,0)</f>
        <v>0</v>
      </c>
      <c r="BG224" s="226">
        <f>IF(N224="zákl. přenesená",J224,0)</f>
        <v>0</v>
      </c>
      <c r="BH224" s="226">
        <f>IF(N224="sníž. přenesená",J224,0)</f>
        <v>0</v>
      </c>
      <c r="BI224" s="226">
        <f>IF(N224="nulová",J224,0)</f>
        <v>0</v>
      </c>
      <c r="BJ224" s="19" t="s">
        <v>82</v>
      </c>
      <c r="BK224" s="226">
        <f>ROUND(I224*H224,2)</f>
        <v>0</v>
      </c>
      <c r="BL224" s="19" t="s">
        <v>211</v>
      </c>
      <c r="BM224" s="225" t="s">
        <v>625</v>
      </c>
    </row>
    <row r="225" spans="1:47" s="2" customFormat="1" ht="12">
      <c r="A225" s="40"/>
      <c r="B225" s="41"/>
      <c r="C225" s="42"/>
      <c r="D225" s="227" t="s">
        <v>157</v>
      </c>
      <c r="E225" s="42"/>
      <c r="F225" s="228" t="s">
        <v>626</v>
      </c>
      <c r="G225" s="42"/>
      <c r="H225" s="42"/>
      <c r="I225" s="229"/>
      <c r="J225" s="42"/>
      <c r="K225" s="42"/>
      <c r="L225" s="46"/>
      <c r="M225" s="230"/>
      <c r="N225" s="231"/>
      <c r="O225" s="86"/>
      <c r="P225" s="86"/>
      <c r="Q225" s="86"/>
      <c r="R225" s="86"/>
      <c r="S225" s="86"/>
      <c r="T225" s="87"/>
      <c r="U225" s="40"/>
      <c r="V225" s="40"/>
      <c r="W225" s="40"/>
      <c r="X225" s="40"/>
      <c r="Y225" s="40"/>
      <c r="Z225" s="40"/>
      <c r="AA225" s="40"/>
      <c r="AB225" s="40"/>
      <c r="AC225" s="40"/>
      <c r="AD225" s="40"/>
      <c r="AE225" s="40"/>
      <c r="AT225" s="19" t="s">
        <v>157</v>
      </c>
      <c r="AU225" s="19" t="s">
        <v>84</v>
      </c>
    </row>
    <row r="226" spans="1:65" s="2" customFormat="1" ht="33" customHeight="1">
      <c r="A226" s="40"/>
      <c r="B226" s="41"/>
      <c r="C226" s="214" t="s">
        <v>414</v>
      </c>
      <c r="D226" s="214" t="s">
        <v>150</v>
      </c>
      <c r="E226" s="215" t="s">
        <v>627</v>
      </c>
      <c r="F226" s="216" t="s">
        <v>628</v>
      </c>
      <c r="G226" s="217" t="s">
        <v>179</v>
      </c>
      <c r="H226" s="218">
        <v>1.463</v>
      </c>
      <c r="I226" s="219"/>
      <c r="J226" s="220">
        <f>ROUND(I226*H226,2)</f>
        <v>0</v>
      </c>
      <c r="K226" s="216" t="s">
        <v>154</v>
      </c>
      <c r="L226" s="46"/>
      <c r="M226" s="221" t="s">
        <v>19</v>
      </c>
      <c r="N226" s="222" t="s">
        <v>46</v>
      </c>
      <c r="O226" s="86"/>
      <c r="P226" s="223">
        <f>O226*H226</f>
        <v>0</v>
      </c>
      <c r="Q226" s="223">
        <v>0</v>
      </c>
      <c r="R226" s="223">
        <f>Q226*H226</f>
        <v>0</v>
      </c>
      <c r="S226" s="223">
        <v>0</v>
      </c>
      <c r="T226" s="224">
        <f>S226*H226</f>
        <v>0</v>
      </c>
      <c r="U226" s="40"/>
      <c r="V226" s="40"/>
      <c r="W226" s="40"/>
      <c r="X226" s="40"/>
      <c r="Y226" s="40"/>
      <c r="Z226" s="40"/>
      <c r="AA226" s="40"/>
      <c r="AB226" s="40"/>
      <c r="AC226" s="40"/>
      <c r="AD226" s="40"/>
      <c r="AE226" s="40"/>
      <c r="AR226" s="225" t="s">
        <v>211</v>
      </c>
      <c r="AT226" s="225" t="s">
        <v>150</v>
      </c>
      <c r="AU226" s="225" t="s">
        <v>84</v>
      </c>
      <c r="AY226" s="19" t="s">
        <v>147</v>
      </c>
      <c r="BE226" s="226">
        <f>IF(N226="základní",J226,0)</f>
        <v>0</v>
      </c>
      <c r="BF226" s="226">
        <f>IF(N226="snížená",J226,0)</f>
        <v>0</v>
      </c>
      <c r="BG226" s="226">
        <f>IF(N226="zákl. přenesená",J226,0)</f>
        <v>0</v>
      </c>
      <c r="BH226" s="226">
        <f>IF(N226="sníž. přenesená",J226,0)</f>
        <v>0</v>
      </c>
      <c r="BI226" s="226">
        <f>IF(N226="nulová",J226,0)</f>
        <v>0</v>
      </c>
      <c r="BJ226" s="19" t="s">
        <v>82</v>
      </c>
      <c r="BK226" s="226">
        <f>ROUND(I226*H226,2)</f>
        <v>0</v>
      </c>
      <c r="BL226" s="19" t="s">
        <v>211</v>
      </c>
      <c r="BM226" s="225" t="s">
        <v>629</v>
      </c>
    </row>
    <row r="227" spans="1:47" s="2" customFormat="1" ht="12">
      <c r="A227" s="40"/>
      <c r="B227" s="41"/>
      <c r="C227" s="42"/>
      <c r="D227" s="227" t="s">
        <v>157</v>
      </c>
      <c r="E227" s="42"/>
      <c r="F227" s="228" t="s">
        <v>630</v>
      </c>
      <c r="G227" s="42"/>
      <c r="H227" s="42"/>
      <c r="I227" s="229"/>
      <c r="J227" s="42"/>
      <c r="K227" s="42"/>
      <c r="L227" s="46"/>
      <c r="M227" s="230"/>
      <c r="N227" s="231"/>
      <c r="O227" s="86"/>
      <c r="P227" s="86"/>
      <c r="Q227" s="86"/>
      <c r="R227" s="86"/>
      <c r="S227" s="86"/>
      <c r="T227" s="87"/>
      <c r="U227" s="40"/>
      <c r="V227" s="40"/>
      <c r="W227" s="40"/>
      <c r="X227" s="40"/>
      <c r="Y227" s="40"/>
      <c r="Z227" s="40"/>
      <c r="AA227" s="40"/>
      <c r="AB227" s="40"/>
      <c r="AC227" s="40"/>
      <c r="AD227" s="40"/>
      <c r="AE227" s="40"/>
      <c r="AT227" s="19" t="s">
        <v>157</v>
      </c>
      <c r="AU227" s="19" t="s">
        <v>84</v>
      </c>
    </row>
    <row r="228" spans="1:63" s="12" customFormat="1" ht="22.8" customHeight="1">
      <c r="A228" s="12"/>
      <c r="B228" s="198"/>
      <c r="C228" s="199"/>
      <c r="D228" s="200" t="s">
        <v>74</v>
      </c>
      <c r="E228" s="212" t="s">
        <v>267</v>
      </c>
      <c r="F228" s="212" t="s">
        <v>268</v>
      </c>
      <c r="G228" s="199"/>
      <c r="H228" s="199"/>
      <c r="I228" s="202"/>
      <c r="J228" s="213">
        <f>BK228</f>
        <v>0</v>
      </c>
      <c r="K228" s="199"/>
      <c r="L228" s="204"/>
      <c r="M228" s="205"/>
      <c r="N228" s="206"/>
      <c r="O228" s="206"/>
      <c r="P228" s="207">
        <f>SUM(P229:P231)</f>
        <v>0</v>
      </c>
      <c r="Q228" s="206"/>
      <c r="R228" s="207">
        <f>SUM(R229:R231)</f>
        <v>0</v>
      </c>
      <c r="S228" s="206"/>
      <c r="T228" s="208">
        <f>SUM(T229:T231)</f>
        <v>0</v>
      </c>
      <c r="U228" s="12"/>
      <c r="V228" s="12"/>
      <c r="W228" s="12"/>
      <c r="X228" s="12"/>
      <c r="Y228" s="12"/>
      <c r="Z228" s="12"/>
      <c r="AA228" s="12"/>
      <c r="AB228" s="12"/>
      <c r="AC228" s="12"/>
      <c r="AD228" s="12"/>
      <c r="AE228" s="12"/>
      <c r="AR228" s="209" t="s">
        <v>84</v>
      </c>
      <c r="AT228" s="210" t="s">
        <v>74</v>
      </c>
      <c r="AU228" s="210" t="s">
        <v>82</v>
      </c>
      <c r="AY228" s="209" t="s">
        <v>147</v>
      </c>
      <c r="BK228" s="211">
        <f>SUM(BK229:BK231)</f>
        <v>0</v>
      </c>
    </row>
    <row r="229" spans="1:65" s="2" customFormat="1" ht="16.5" customHeight="1">
      <c r="A229" s="40"/>
      <c r="B229" s="41"/>
      <c r="C229" s="214" t="s">
        <v>418</v>
      </c>
      <c r="D229" s="214" t="s">
        <v>150</v>
      </c>
      <c r="E229" s="215" t="s">
        <v>631</v>
      </c>
      <c r="F229" s="216" t="s">
        <v>632</v>
      </c>
      <c r="G229" s="217" t="s">
        <v>210</v>
      </c>
      <c r="H229" s="218">
        <v>25</v>
      </c>
      <c r="I229" s="219"/>
      <c r="J229" s="220">
        <f>ROUND(I229*H229,2)</f>
        <v>0</v>
      </c>
      <c r="K229" s="216" t="s">
        <v>202</v>
      </c>
      <c r="L229" s="46"/>
      <c r="M229" s="221" t="s">
        <v>19</v>
      </c>
      <c r="N229" s="222" t="s">
        <v>46</v>
      </c>
      <c r="O229" s="86"/>
      <c r="P229" s="223">
        <f>O229*H229</f>
        <v>0</v>
      </c>
      <c r="Q229" s="223">
        <v>0</v>
      </c>
      <c r="R229" s="223">
        <f>Q229*H229</f>
        <v>0</v>
      </c>
      <c r="S229" s="223">
        <v>0</v>
      </c>
      <c r="T229" s="224">
        <f>S229*H229</f>
        <v>0</v>
      </c>
      <c r="U229" s="40"/>
      <c r="V229" s="40"/>
      <c r="W229" s="40"/>
      <c r="X229" s="40"/>
      <c r="Y229" s="40"/>
      <c r="Z229" s="40"/>
      <c r="AA229" s="40"/>
      <c r="AB229" s="40"/>
      <c r="AC229" s="40"/>
      <c r="AD229" s="40"/>
      <c r="AE229" s="40"/>
      <c r="AR229" s="225" t="s">
        <v>211</v>
      </c>
      <c r="AT229" s="225" t="s">
        <v>150</v>
      </c>
      <c r="AU229" s="225" t="s">
        <v>84</v>
      </c>
      <c r="AY229" s="19" t="s">
        <v>147</v>
      </c>
      <c r="BE229" s="226">
        <f>IF(N229="základní",J229,0)</f>
        <v>0</v>
      </c>
      <c r="BF229" s="226">
        <f>IF(N229="snížená",J229,0)</f>
        <v>0</v>
      </c>
      <c r="BG229" s="226">
        <f>IF(N229="zákl. přenesená",J229,0)</f>
        <v>0</v>
      </c>
      <c r="BH229" s="226">
        <f>IF(N229="sníž. přenesená",J229,0)</f>
        <v>0</v>
      </c>
      <c r="BI229" s="226">
        <f>IF(N229="nulová",J229,0)</f>
        <v>0</v>
      </c>
      <c r="BJ229" s="19" t="s">
        <v>82</v>
      </c>
      <c r="BK229" s="226">
        <f>ROUND(I229*H229,2)</f>
        <v>0</v>
      </c>
      <c r="BL229" s="19" t="s">
        <v>211</v>
      </c>
      <c r="BM229" s="225" t="s">
        <v>633</v>
      </c>
    </row>
    <row r="230" spans="1:65" s="2" customFormat="1" ht="16.5" customHeight="1">
      <c r="A230" s="40"/>
      <c r="B230" s="41"/>
      <c r="C230" s="214" t="s">
        <v>422</v>
      </c>
      <c r="D230" s="214" t="s">
        <v>150</v>
      </c>
      <c r="E230" s="215" t="s">
        <v>634</v>
      </c>
      <c r="F230" s="216" t="s">
        <v>635</v>
      </c>
      <c r="G230" s="217" t="s">
        <v>210</v>
      </c>
      <c r="H230" s="218">
        <v>2</v>
      </c>
      <c r="I230" s="219"/>
      <c r="J230" s="220">
        <f>ROUND(I230*H230,2)</f>
        <v>0</v>
      </c>
      <c r="K230" s="216" t="s">
        <v>202</v>
      </c>
      <c r="L230" s="46"/>
      <c r="M230" s="221" t="s">
        <v>19</v>
      </c>
      <c r="N230" s="222" t="s">
        <v>46</v>
      </c>
      <c r="O230" s="86"/>
      <c r="P230" s="223">
        <f>O230*H230</f>
        <v>0</v>
      </c>
      <c r="Q230" s="223">
        <v>0</v>
      </c>
      <c r="R230" s="223">
        <f>Q230*H230</f>
        <v>0</v>
      </c>
      <c r="S230" s="223">
        <v>0</v>
      </c>
      <c r="T230" s="224">
        <f>S230*H230</f>
        <v>0</v>
      </c>
      <c r="U230" s="40"/>
      <c r="V230" s="40"/>
      <c r="W230" s="40"/>
      <c r="X230" s="40"/>
      <c r="Y230" s="40"/>
      <c r="Z230" s="40"/>
      <c r="AA230" s="40"/>
      <c r="AB230" s="40"/>
      <c r="AC230" s="40"/>
      <c r="AD230" s="40"/>
      <c r="AE230" s="40"/>
      <c r="AR230" s="225" t="s">
        <v>211</v>
      </c>
      <c r="AT230" s="225" t="s">
        <v>150</v>
      </c>
      <c r="AU230" s="225" t="s">
        <v>84</v>
      </c>
      <c r="AY230" s="19" t="s">
        <v>147</v>
      </c>
      <c r="BE230" s="226">
        <f>IF(N230="základní",J230,0)</f>
        <v>0</v>
      </c>
      <c r="BF230" s="226">
        <f>IF(N230="snížená",J230,0)</f>
        <v>0</v>
      </c>
      <c r="BG230" s="226">
        <f>IF(N230="zákl. přenesená",J230,0)</f>
        <v>0</v>
      </c>
      <c r="BH230" s="226">
        <f>IF(N230="sníž. přenesená",J230,0)</f>
        <v>0</v>
      </c>
      <c r="BI230" s="226">
        <f>IF(N230="nulová",J230,0)</f>
        <v>0</v>
      </c>
      <c r="BJ230" s="19" t="s">
        <v>82</v>
      </c>
      <c r="BK230" s="226">
        <f>ROUND(I230*H230,2)</f>
        <v>0</v>
      </c>
      <c r="BL230" s="19" t="s">
        <v>211</v>
      </c>
      <c r="BM230" s="225" t="s">
        <v>636</v>
      </c>
    </row>
    <row r="231" spans="1:65" s="2" customFormat="1" ht="16.5" customHeight="1">
      <c r="A231" s="40"/>
      <c r="B231" s="41"/>
      <c r="C231" s="214" t="s">
        <v>426</v>
      </c>
      <c r="D231" s="214" t="s">
        <v>150</v>
      </c>
      <c r="E231" s="215" t="s">
        <v>637</v>
      </c>
      <c r="F231" s="216" t="s">
        <v>638</v>
      </c>
      <c r="G231" s="217" t="s">
        <v>210</v>
      </c>
      <c r="H231" s="218">
        <v>1</v>
      </c>
      <c r="I231" s="219"/>
      <c r="J231" s="220">
        <f>ROUND(I231*H231,2)</f>
        <v>0</v>
      </c>
      <c r="K231" s="216" t="s">
        <v>202</v>
      </c>
      <c r="L231" s="46"/>
      <c r="M231" s="221" t="s">
        <v>19</v>
      </c>
      <c r="N231" s="222" t="s">
        <v>46</v>
      </c>
      <c r="O231" s="86"/>
      <c r="P231" s="223">
        <f>O231*H231</f>
        <v>0</v>
      </c>
      <c r="Q231" s="223">
        <v>0</v>
      </c>
      <c r="R231" s="223">
        <f>Q231*H231</f>
        <v>0</v>
      </c>
      <c r="S231" s="223">
        <v>0</v>
      </c>
      <c r="T231" s="224">
        <f>S231*H231</f>
        <v>0</v>
      </c>
      <c r="U231" s="40"/>
      <c r="V231" s="40"/>
      <c r="W231" s="40"/>
      <c r="X231" s="40"/>
      <c r="Y231" s="40"/>
      <c r="Z231" s="40"/>
      <c r="AA231" s="40"/>
      <c r="AB231" s="40"/>
      <c r="AC231" s="40"/>
      <c r="AD231" s="40"/>
      <c r="AE231" s="40"/>
      <c r="AR231" s="225" t="s">
        <v>211</v>
      </c>
      <c r="AT231" s="225" t="s">
        <v>150</v>
      </c>
      <c r="AU231" s="225" t="s">
        <v>84</v>
      </c>
      <c r="AY231" s="19" t="s">
        <v>147</v>
      </c>
      <c r="BE231" s="226">
        <f>IF(N231="základní",J231,0)</f>
        <v>0</v>
      </c>
      <c r="BF231" s="226">
        <f>IF(N231="snížená",J231,0)</f>
        <v>0</v>
      </c>
      <c r="BG231" s="226">
        <f>IF(N231="zákl. přenesená",J231,0)</f>
        <v>0</v>
      </c>
      <c r="BH231" s="226">
        <f>IF(N231="sníž. přenesená",J231,0)</f>
        <v>0</v>
      </c>
      <c r="BI231" s="226">
        <f>IF(N231="nulová",J231,0)</f>
        <v>0</v>
      </c>
      <c r="BJ231" s="19" t="s">
        <v>82</v>
      </c>
      <c r="BK231" s="226">
        <f>ROUND(I231*H231,2)</f>
        <v>0</v>
      </c>
      <c r="BL231" s="19" t="s">
        <v>211</v>
      </c>
      <c r="BM231" s="225" t="s">
        <v>639</v>
      </c>
    </row>
    <row r="232" spans="1:63" s="12" customFormat="1" ht="22.8" customHeight="1">
      <c r="A232" s="12"/>
      <c r="B232" s="198"/>
      <c r="C232" s="199"/>
      <c r="D232" s="200" t="s">
        <v>74</v>
      </c>
      <c r="E232" s="212" t="s">
        <v>295</v>
      </c>
      <c r="F232" s="212" t="s">
        <v>296</v>
      </c>
      <c r="G232" s="199"/>
      <c r="H232" s="199"/>
      <c r="I232" s="202"/>
      <c r="J232" s="213">
        <f>BK232</f>
        <v>0</v>
      </c>
      <c r="K232" s="199"/>
      <c r="L232" s="204"/>
      <c r="M232" s="205"/>
      <c r="N232" s="206"/>
      <c r="O232" s="206"/>
      <c r="P232" s="207">
        <f>SUM(P233:P289)</f>
        <v>0</v>
      </c>
      <c r="Q232" s="206"/>
      <c r="R232" s="207">
        <f>SUM(R233:R289)</f>
        <v>2.0498937799999997</v>
      </c>
      <c r="S232" s="206"/>
      <c r="T232" s="208">
        <f>SUM(T233:T289)</f>
        <v>0</v>
      </c>
      <c r="U232" s="12"/>
      <c r="V232" s="12"/>
      <c r="W232" s="12"/>
      <c r="X232" s="12"/>
      <c r="Y232" s="12"/>
      <c r="Z232" s="12"/>
      <c r="AA232" s="12"/>
      <c r="AB232" s="12"/>
      <c r="AC232" s="12"/>
      <c r="AD232" s="12"/>
      <c r="AE232" s="12"/>
      <c r="AR232" s="209" t="s">
        <v>84</v>
      </c>
      <c r="AT232" s="210" t="s">
        <v>74</v>
      </c>
      <c r="AU232" s="210" t="s">
        <v>82</v>
      </c>
      <c r="AY232" s="209" t="s">
        <v>147</v>
      </c>
      <c r="BK232" s="211">
        <f>SUM(BK233:BK289)</f>
        <v>0</v>
      </c>
    </row>
    <row r="233" spans="1:65" s="2" customFormat="1" ht="21.75" customHeight="1">
      <c r="A233" s="40"/>
      <c r="B233" s="41"/>
      <c r="C233" s="214" t="s">
        <v>430</v>
      </c>
      <c r="D233" s="214" t="s">
        <v>150</v>
      </c>
      <c r="E233" s="215" t="s">
        <v>640</v>
      </c>
      <c r="F233" s="216" t="s">
        <v>641</v>
      </c>
      <c r="G233" s="217" t="s">
        <v>170</v>
      </c>
      <c r="H233" s="218">
        <v>7.8</v>
      </c>
      <c r="I233" s="219"/>
      <c r="J233" s="220">
        <f>ROUND(I233*H233,2)</f>
        <v>0</v>
      </c>
      <c r="K233" s="216" t="s">
        <v>202</v>
      </c>
      <c r="L233" s="46"/>
      <c r="M233" s="221" t="s">
        <v>19</v>
      </c>
      <c r="N233" s="222" t="s">
        <v>46</v>
      </c>
      <c r="O233" s="86"/>
      <c r="P233" s="223">
        <f>O233*H233</f>
        <v>0</v>
      </c>
      <c r="Q233" s="223">
        <v>0</v>
      </c>
      <c r="R233" s="223">
        <f>Q233*H233</f>
        <v>0</v>
      </c>
      <c r="S233" s="223">
        <v>0</v>
      </c>
      <c r="T233" s="224">
        <f>S233*H233</f>
        <v>0</v>
      </c>
      <c r="U233" s="40"/>
      <c r="V233" s="40"/>
      <c r="W233" s="40"/>
      <c r="X233" s="40"/>
      <c r="Y233" s="40"/>
      <c r="Z233" s="40"/>
      <c r="AA233" s="40"/>
      <c r="AB233" s="40"/>
      <c r="AC233" s="40"/>
      <c r="AD233" s="40"/>
      <c r="AE233" s="40"/>
      <c r="AR233" s="225" t="s">
        <v>211</v>
      </c>
      <c r="AT233" s="225" t="s">
        <v>150</v>
      </c>
      <c r="AU233" s="225" t="s">
        <v>84</v>
      </c>
      <c r="AY233" s="19" t="s">
        <v>147</v>
      </c>
      <c r="BE233" s="226">
        <f>IF(N233="základní",J233,0)</f>
        <v>0</v>
      </c>
      <c r="BF233" s="226">
        <f>IF(N233="snížená",J233,0)</f>
        <v>0</v>
      </c>
      <c r="BG233" s="226">
        <f>IF(N233="zákl. přenesená",J233,0)</f>
        <v>0</v>
      </c>
      <c r="BH233" s="226">
        <f>IF(N233="sníž. přenesená",J233,0)</f>
        <v>0</v>
      </c>
      <c r="BI233" s="226">
        <f>IF(N233="nulová",J233,0)</f>
        <v>0</v>
      </c>
      <c r="BJ233" s="19" t="s">
        <v>82</v>
      </c>
      <c r="BK233" s="226">
        <f>ROUND(I233*H233,2)</f>
        <v>0</v>
      </c>
      <c r="BL233" s="19" t="s">
        <v>211</v>
      </c>
      <c r="BM233" s="225" t="s">
        <v>642</v>
      </c>
    </row>
    <row r="234" spans="1:47" s="2" customFormat="1" ht="12">
      <c r="A234" s="40"/>
      <c r="B234" s="41"/>
      <c r="C234" s="42"/>
      <c r="D234" s="234" t="s">
        <v>213</v>
      </c>
      <c r="E234" s="42"/>
      <c r="F234" s="265" t="s">
        <v>643</v>
      </c>
      <c r="G234" s="42"/>
      <c r="H234" s="42"/>
      <c r="I234" s="229"/>
      <c r="J234" s="42"/>
      <c r="K234" s="42"/>
      <c r="L234" s="46"/>
      <c r="M234" s="230"/>
      <c r="N234" s="231"/>
      <c r="O234" s="86"/>
      <c r="P234" s="86"/>
      <c r="Q234" s="86"/>
      <c r="R234" s="86"/>
      <c r="S234" s="86"/>
      <c r="T234" s="87"/>
      <c r="U234" s="40"/>
      <c r="V234" s="40"/>
      <c r="W234" s="40"/>
      <c r="X234" s="40"/>
      <c r="Y234" s="40"/>
      <c r="Z234" s="40"/>
      <c r="AA234" s="40"/>
      <c r="AB234" s="40"/>
      <c r="AC234" s="40"/>
      <c r="AD234" s="40"/>
      <c r="AE234" s="40"/>
      <c r="AT234" s="19" t="s">
        <v>213</v>
      </c>
      <c r="AU234" s="19" t="s">
        <v>84</v>
      </c>
    </row>
    <row r="235" spans="1:65" s="2" customFormat="1" ht="33" customHeight="1">
      <c r="A235" s="40"/>
      <c r="B235" s="41"/>
      <c r="C235" s="214" t="s">
        <v>434</v>
      </c>
      <c r="D235" s="214" t="s">
        <v>150</v>
      </c>
      <c r="E235" s="215" t="s">
        <v>644</v>
      </c>
      <c r="F235" s="216" t="s">
        <v>645</v>
      </c>
      <c r="G235" s="217" t="s">
        <v>236</v>
      </c>
      <c r="H235" s="218">
        <v>12.38</v>
      </c>
      <c r="I235" s="219"/>
      <c r="J235" s="220">
        <f>ROUND(I235*H235,2)</f>
        <v>0</v>
      </c>
      <c r="K235" s="216" t="s">
        <v>154</v>
      </c>
      <c r="L235" s="46"/>
      <c r="M235" s="221" t="s">
        <v>19</v>
      </c>
      <c r="N235" s="222" t="s">
        <v>46</v>
      </c>
      <c r="O235" s="86"/>
      <c r="P235" s="223">
        <f>O235*H235</f>
        <v>0</v>
      </c>
      <c r="Q235" s="223">
        <v>0.00216</v>
      </c>
      <c r="R235" s="223">
        <f>Q235*H235</f>
        <v>0.026740800000000002</v>
      </c>
      <c r="S235" s="223">
        <v>0</v>
      </c>
      <c r="T235" s="224">
        <f>S235*H235</f>
        <v>0</v>
      </c>
      <c r="U235" s="40"/>
      <c r="V235" s="40"/>
      <c r="W235" s="40"/>
      <c r="X235" s="40"/>
      <c r="Y235" s="40"/>
      <c r="Z235" s="40"/>
      <c r="AA235" s="40"/>
      <c r="AB235" s="40"/>
      <c r="AC235" s="40"/>
      <c r="AD235" s="40"/>
      <c r="AE235" s="40"/>
      <c r="AR235" s="225" t="s">
        <v>211</v>
      </c>
      <c r="AT235" s="225" t="s">
        <v>150</v>
      </c>
      <c r="AU235" s="225" t="s">
        <v>84</v>
      </c>
      <c r="AY235" s="19" t="s">
        <v>147</v>
      </c>
      <c r="BE235" s="226">
        <f>IF(N235="základní",J235,0)</f>
        <v>0</v>
      </c>
      <c r="BF235" s="226">
        <f>IF(N235="snížená",J235,0)</f>
        <v>0</v>
      </c>
      <c r="BG235" s="226">
        <f>IF(N235="zákl. přenesená",J235,0)</f>
        <v>0</v>
      </c>
      <c r="BH235" s="226">
        <f>IF(N235="sníž. přenesená",J235,0)</f>
        <v>0</v>
      </c>
      <c r="BI235" s="226">
        <f>IF(N235="nulová",J235,0)</f>
        <v>0</v>
      </c>
      <c r="BJ235" s="19" t="s">
        <v>82</v>
      </c>
      <c r="BK235" s="226">
        <f>ROUND(I235*H235,2)</f>
        <v>0</v>
      </c>
      <c r="BL235" s="19" t="s">
        <v>211</v>
      </c>
      <c r="BM235" s="225" t="s">
        <v>646</v>
      </c>
    </row>
    <row r="236" spans="1:47" s="2" customFormat="1" ht="12">
      <c r="A236" s="40"/>
      <c r="B236" s="41"/>
      <c r="C236" s="42"/>
      <c r="D236" s="227" t="s">
        <v>157</v>
      </c>
      <c r="E236" s="42"/>
      <c r="F236" s="228" t="s">
        <v>647</v>
      </c>
      <c r="G236" s="42"/>
      <c r="H236" s="42"/>
      <c r="I236" s="229"/>
      <c r="J236" s="42"/>
      <c r="K236" s="42"/>
      <c r="L236" s="46"/>
      <c r="M236" s="230"/>
      <c r="N236" s="231"/>
      <c r="O236" s="86"/>
      <c r="P236" s="86"/>
      <c r="Q236" s="86"/>
      <c r="R236" s="86"/>
      <c r="S236" s="86"/>
      <c r="T236" s="87"/>
      <c r="U236" s="40"/>
      <c r="V236" s="40"/>
      <c r="W236" s="40"/>
      <c r="X236" s="40"/>
      <c r="Y236" s="40"/>
      <c r="Z236" s="40"/>
      <c r="AA236" s="40"/>
      <c r="AB236" s="40"/>
      <c r="AC236" s="40"/>
      <c r="AD236" s="40"/>
      <c r="AE236" s="40"/>
      <c r="AT236" s="19" t="s">
        <v>157</v>
      </c>
      <c r="AU236" s="19" t="s">
        <v>84</v>
      </c>
    </row>
    <row r="237" spans="1:51" s="13" customFormat="1" ht="12">
      <c r="A237" s="13"/>
      <c r="B237" s="232"/>
      <c r="C237" s="233"/>
      <c r="D237" s="234" t="s">
        <v>159</v>
      </c>
      <c r="E237" s="235" t="s">
        <v>19</v>
      </c>
      <c r="F237" s="236" t="s">
        <v>648</v>
      </c>
      <c r="G237" s="233"/>
      <c r="H237" s="235" t="s">
        <v>19</v>
      </c>
      <c r="I237" s="237"/>
      <c r="J237" s="233"/>
      <c r="K237" s="233"/>
      <c r="L237" s="238"/>
      <c r="M237" s="239"/>
      <c r="N237" s="240"/>
      <c r="O237" s="240"/>
      <c r="P237" s="240"/>
      <c r="Q237" s="240"/>
      <c r="R237" s="240"/>
      <c r="S237" s="240"/>
      <c r="T237" s="241"/>
      <c r="U237" s="13"/>
      <c r="V237" s="13"/>
      <c r="W237" s="13"/>
      <c r="X237" s="13"/>
      <c r="Y237" s="13"/>
      <c r="Z237" s="13"/>
      <c r="AA237" s="13"/>
      <c r="AB237" s="13"/>
      <c r="AC237" s="13"/>
      <c r="AD237" s="13"/>
      <c r="AE237" s="13"/>
      <c r="AT237" s="242" t="s">
        <v>159</v>
      </c>
      <c r="AU237" s="242" t="s">
        <v>84</v>
      </c>
      <c r="AV237" s="13" t="s">
        <v>82</v>
      </c>
      <c r="AW237" s="13" t="s">
        <v>37</v>
      </c>
      <c r="AX237" s="13" t="s">
        <v>75</v>
      </c>
      <c r="AY237" s="242" t="s">
        <v>147</v>
      </c>
    </row>
    <row r="238" spans="1:51" s="13" customFormat="1" ht="12">
      <c r="A238" s="13"/>
      <c r="B238" s="232"/>
      <c r="C238" s="233"/>
      <c r="D238" s="234" t="s">
        <v>159</v>
      </c>
      <c r="E238" s="235" t="s">
        <v>19</v>
      </c>
      <c r="F238" s="236" t="s">
        <v>649</v>
      </c>
      <c r="G238" s="233"/>
      <c r="H238" s="235" t="s">
        <v>19</v>
      </c>
      <c r="I238" s="237"/>
      <c r="J238" s="233"/>
      <c r="K238" s="233"/>
      <c r="L238" s="238"/>
      <c r="M238" s="239"/>
      <c r="N238" s="240"/>
      <c r="O238" s="240"/>
      <c r="P238" s="240"/>
      <c r="Q238" s="240"/>
      <c r="R238" s="240"/>
      <c r="S238" s="240"/>
      <c r="T238" s="241"/>
      <c r="U238" s="13"/>
      <c r="V238" s="13"/>
      <c r="W238" s="13"/>
      <c r="X238" s="13"/>
      <c r="Y238" s="13"/>
      <c r="Z238" s="13"/>
      <c r="AA238" s="13"/>
      <c r="AB238" s="13"/>
      <c r="AC238" s="13"/>
      <c r="AD238" s="13"/>
      <c r="AE238" s="13"/>
      <c r="AT238" s="242" t="s">
        <v>159</v>
      </c>
      <c r="AU238" s="242" t="s">
        <v>84</v>
      </c>
      <c r="AV238" s="13" t="s">
        <v>82</v>
      </c>
      <c r="AW238" s="13" t="s">
        <v>37</v>
      </c>
      <c r="AX238" s="13" t="s">
        <v>75</v>
      </c>
      <c r="AY238" s="242" t="s">
        <v>147</v>
      </c>
    </row>
    <row r="239" spans="1:51" s="14" customFormat="1" ht="12">
      <c r="A239" s="14"/>
      <c r="B239" s="243"/>
      <c r="C239" s="244"/>
      <c r="D239" s="234" t="s">
        <v>159</v>
      </c>
      <c r="E239" s="245" t="s">
        <v>19</v>
      </c>
      <c r="F239" s="246" t="s">
        <v>650</v>
      </c>
      <c r="G239" s="244"/>
      <c r="H239" s="247">
        <v>12.38</v>
      </c>
      <c r="I239" s="248"/>
      <c r="J239" s="244"/>
      <c r="K239" s="244"/>
      <c r="L239" s="249"/>
      <c r="M239" s="250"/>
      <c r="N239" s="251"/>
      <c r="O239" s="251"/>
      <c r="P239" s="251"/>
      <c r="Q239" s="251"/>
      <c r="R239" s="251"/>
      <c r="S239" s="251"/>
      <c r="T239" s="252"/>
      <c r="U239" s="14"/>
      <c r="V239" s="14"/>
      <c r="W239" s="14"/>
      <c r="X239" s="14"/>
      <c r="Y239" s="14"/>
      <c r="Z239" s="14"/>
      <c r="AA239" s="14"/>
      <c r="AB239" s="14"/>
      <c r="AC239" s="14"/>
      <c r="AD239" s="14"/>
      <c r="AE239" s="14"/>
      <c r="AT239" s="253" t="s">
        <v>159</v>
      </c>
      <c r="AU239" s="253" t="s">
        <v>84</v>
      </c>
      <c r="AV239" s="14" t="s">
        <v>84</v>
      </c>
      <c r="AW239" s="14" t="s">
        <v>37</v>
      </c>
      <c r="AX239" s="14" t="s">
        <v>75</v>
      </c>
      <c r="AY239" s="253" t="s">
        <v>147</v>
      </c>
    </row>
    <row r="240" spans="1:51" s="15" customFormat="1" ht="12">
      <c r="A240" s="15"/>
      <c r="B240" s="254"/>
      <c r="C240" s="255"/>
      <c r="D240" s="234" t="s">
        <v>159</v>
      </c>
      <c r="E240" s="256" t="s">
        <v>19</v>
      </c>
      <c r="F240" s="257" t="s">
        <v>162</v>
      </c>
      <c r="G240" s="255"/>
      <c r="H240" s="258">
        <v>12.38</v>
      </c>
      <c r="I240" s="259"/>
      <c r="J240" s="255"/>
      <c r="K240" s="255"/>
      <c r="L240" s="260"/>
      <c r="M240" s="261"/>
      <c r="N240" s="262"/>
      <c r="O240" s="262"/>
      <c r="P240" s="262"/>
      <c r="Q240" s="262"/>
      <c r="R240" s="262"/>
      <c r="S240" s="262"/>
      <c r="T240" s="263"/>
      <c r="U240" s="15"/>
      <c r="V240" s="15"/>
      <c r="W240" s="15"/>
      <c r="X240" s="15"/>
      <c r="Y240" s="15"/>
      <c r="Z240" s="15"/>
      <c r="AA240" s="15"/>
      <c r="AB240" s="15"/>
      <c r="AC240" s="15"/>
      <c r="AD240" s="15"/>
      <c r="AE240" s="15"/>
      <c r="AT240" s="264" t="s">
        <v>159</v>
      </c>
      <c r="AU240" s="264" t="s">
        <v>84</v>
      </c>
      <c r="AV240" s="15" t="s">
        <v>155</v>
      </c>
      <c r="AW240" s="15" t="s">
        <v>37</v>
      </c>
      <c r="AX240" s="15" t="s">
        <v>82</v>
      </c>
      <c r="AY240" s="264" t="s">
        <v>147</v>
      </c>
    </row>
    <row r="241" spans="1:65" s="2" customFormat="1" ht="16.5" customHeight="1">
      <c r="A241" s="40"/>
      <c r="B241" s="41"/>
      <c r="C241" s="214" t="s">
        <v>439</v>
      </c>
      <c r="D241" s="214" t="s">
        <v>150</v>
      </c>
      <c r="E241" s="215" t="s">
        <v>651</v>
      </c>
      <c r="F241" s="216" t="s">
        <v>652</v>
      </c>
      <c r="G241" s="217" t="s">
        <v>236</v>
      </c>
      <c r="H241" s="218">
        <v>15.98</v>
      </c>
      <c r="I241" s="219"/>
      <c r="J241" s="220">
        <f>ROUND(I241*H241,2)</f>
        <v>0</v>
      </c>
      <c r="K241" s="216" t="s">
        <v>154</v>
      </c>
      <c r="L241" s="46"/>
      <c r="M241" s="221" t="s">
        <v>19</v>
      </c>
      <c r="N241" s="222" t="s">
        <v>46</v>
      </c>
      <c r="O241" s="86"/>
      <c r="P241" s="223">
        <f>O241*H241</f>
        <v>0</v>
      </c>
      <c r="Q241" s="223">
        <v>0</v>
      </c>
      <c r="R241" s="223">
        <f>Q241*H241</f>
        <v>0</v>
      </c>
      <c r="S241" s="223">
        <v>0</v>
      </c>
      <c r="T241" s="224">
        <f>S241*H241</f>
        <v>0</v>
      </c>
      <c r="U241" s="40"/>
      <c r="V241" s="40"/>
      <c r="W241" s="40"/>
      <c r="X241" s="40"/>
      <c r="Y241" s="40"/>
      <c r="Z241" s="40"/>
      <c r="AA241" s="40"/>
      <c r="AB241" s="40"/>
      <c r="AC241" s="40"/>
      <c r="AD241" s="40"/>
      <c r="AE241" s="40"/>
      <c r="AR241" s="225" t="s">
        <v>211</v>
      </c>
      <c r="AT241" s="225" t="s">
        <v>150</v>
      </c>
      <c r="AU241" s="225" t="s">
        <v>84</v>
      </c>
      <c r="AY241" s="19" t="s">
        <v>147</v>
      </c>
      <c r="BE241" s="226">
        <f>IF(N241="základní",J241,0)</f>
        <v>0</v>
      </c>
      <c r="BF241" s="226">
        <f>IF(N241="snížená",J241,0)</f>
        <v>0</v>
      </c>
      <c r="BG241" s="226">
        <f>IF(N241="zákl. přenesená",J241,0)</f>
        <v>0</v>
      </c>
      <c r="BH241" s="226">
        <f>IF(N241="sníž. přenesená",J241,0)</f>
        <v>0</v>
      </c>
      <c r="BI241" s="226">
        <f>IF(N241="nulová",J241,0)</f>
        <v>0</v>
      </c>
      <c r="BJ241" s="19" t="s">
        <v>82</v>
      </c>
      <c r="BK241" s="226">
        <f>ROUND(I241*H241,2)</f>
        <v>0</v>
      </c>
      <c r="BL241" s="19" t="s">
        <v>211</v>
      </c>
      <c r="BM241" s="225" t="s">
        <v>653</v>
      </c>
    </row>
    <row r="242" spans="1:47" s="2" customFormat="1" ht="12">
      <c r="A242" s="40"/>
      <c r="B242" s="41"/>
      <c r="C242" s="42"/>
      <c r="D242" s="227" t="s">
        <v>157</v>
      </c>
      <c r="E242" s="42"/>
      <c r="F242" s="228" t="s">
        <v>654</v>
      </c>
      <c r="G242" s="42"/>
      <c r="H242" s="42"/>
      <c r="I242" s="229"/>
      <c r="J242" s="42"/>
      <c r="K242" s="42"/>
      <c r="L242" s="46"/>
      <c r="M242" s="230"/>
      <c r="N242" s="231"/>
      <c r="O242" s="86"/>
      <c r="P242" s="86"/>
      <c r="Q242" s="86"/>
      <c r="R242" s="86"/>
      <c r="S242" s="86"/>
      <c r="T242" s="87"/>
      <c r="U242" s="40"/>
      <c r="V242" s="40"/>
      <c r="W242" s="40"/>
      <c r="X242" s="40"/>
      <c r="Y242" s="40"/>
      <c r="Z242" s="40"/>
      <c r="AA242" s="40"/>
      <c r="AB242" s="40"/>
      <c r="AC242" s="40"/>
      <c r="AD242" s="40"/>
      <c r="AE242" s="40"/>
      <c r="AT242" s="19" t="s">
        <v>157</v>
      </c>
      <c r="AU242" s="19" t="s">
        <v>84</v>
      </c>
    </row>
    <row r="243" spans="1:51" s="13" customFormat="1" ht="12">
      <c r="A243" s="13"/>
      <c r="B243" s="232"/>
      <c r="C243" s="233"/>
      <c r="D243" s="234" t="s">
        <v>159</v>
      </c>
      <c r="E243" s="235" t="s">
        <v>19</v>
      </c>
      <c r="F243" s="236" t="s">
        <v>655</v>
      </c>
      <c r="G243" s="233"/>
      <c r="H243" s="235" t="s">
        <v>19</v>
      </c>
      <c r="I243" s="237"/>
      <c r="J243" s="233"/>
      <c r="K243" s="233"/>
      <c r="L243" s="238"/>
      <c r="M243" s="239"/>
      <c r="N243" s="240"/>
      <c r="O243" s="240"/>
      <c r="P243" s="240"/>
      <c r="Q243" s="240"/>
      <c r="R243" s="240"/>
      <c r="S243" s="240"/>
      <c r="T243" s="241"/>
      <c r="U243" s="13"/>
      <c r="V243" s="13"/>
      <c r="W243" s="13"/>
      <c r="X243" s="13"/>
      <c r="Y243" s="13"/>
      <c r="Z243" s="13"/>
      <c r="AA243" s="13"/>
      <c r="AB243" s="13"/>
      <c r="AC243" s="13"/>
      <c r="AD243" s="13"/>
      <c r="AE243" s="13"/>
      <c r="AT243" s="242" t="s">
        <v>159</v>
      </c>
      <c r="AU243" s="242" t="s">
        <v>84</v>
      </c>
      <c r="AV243" s="13" t="s">
        <v>82</v>
      </c>
      <c r="AW243" s="13" t="s">
        <v>37</v>
      </c>
      <c r="AX243" s="13" t="s">
        <v>75</v>
      </c>
      <c r="AY243" s="242" t="s">
        <v>147</v>
      </c>
    </row>
    <row r="244" spans="1:51" s="13" customFormat="1" ht="12">
      <c r="A244" s="13"/>
      <c r="B244" s="232"/>
      <c r="C244" s="233"/>
      <c r="D244" s="234" t="s">
        <v>159</v>
      </c>
      <c r="E244" s="235" t="s">
        <v>19</v>
      </c>
      <c r="F244" s="236" t="s">
        <v>656</v>
      </c>
      <c r="G244" s="233"/>
      <c r="H244" s="235" t="s">
        <v>19</v>
      </c>
      <c r="I244" s="237"/>
      <c r="J244" s="233"/>
      <c r="K244" s="233"/>
      <c r="L244" s="238"/>
      <c r="M244" s="239"/>
      <c r="N244" s="240"/>
      <c r="O244" s="240"/>
      <c r="P244" s="240"/>
      <c r="Q244" s="240"/>
      <c r="R244" s="240"/>
      <c r="S244" s="240"/>
      <c r="T244" s="241"/>
      <c r="U244" s="13"/>
      <c r="V244" s="13"/>
      <c r="W244" s="13"/>
      <c r="X244" s="13"/>
      <c r="Y244" s="13"/>
      <c r="Z244" s="13"/>
      <c r="AA244" s="13"/>
      <c r="AB244" s="13"/>
      <c r="AC244" s="13"/>
      <c r="AD244" s="13"/>
      <c r="AE244" s="13"/>
      <c r="AT244" s="242" t="s">
        <v>159</v>
      </c>
      <c r="AU244" s="242" t="s">
        <v>84</v>
      </c>
      <c r="AV244" s="13" t="s">
        <v>82</v>
      </c>
      <c r="AW244" s="13" t="s">
        <v>37</v>
      </c>
      <c r="AX244" s="13" t="s">
        <v>75</v>
      </c>
      <c r="AY244" s="242" t="s">
        <v>147</v>
      </c>
    </row>
    <row r="245" spans="1:51" s="14" customFormat="1" ht="12">
      <c r="A245" s="14"/>
      <c r="B245" s="243"/>
      <c r="C245" s="244"/>
      <c r="D245" s="234" t="s">
        <v>159</v>
      </c>
      <c r="E245" s="245" t="s">
        <v>19</v>
      </c>
      <c r="F245" s="246" t="s">
        <v>657</v>
      </c>
      <c r="G245" s="244"/>
      <c r="H245" s="247">
        <v>3.6</v>
      </c>
      <c r="I245" s="248"/>
      <c r="J245" s="244"/>
      <c r="K245" s="244"/>
      <c r="L245" s="249"/>
      <c r="M245" s="250"/>
      <c r="N245" s="251"/>
      <c r="O245" s="251"/>
      <c r="P245" s="251"/>
      <c r="Q245" s="251"/>
      <c r="R245" s="251"/>
      <c r="S245" s="251"/>
      <c r="T245" s="252"/>
      <c r="U245" s="14"/>
      <c r="V245" s="14"/>
      <c r="W245" s="14"/>
      <c r="X245" s="14"/>
      <c r="Y245" s="14"/>
      <c r="Z245" s="14"/>
      <c r="AA245" s="14"/>
      <c r="AB245" s="14"/>
      <c r="AC245" s="14"/>
      <c r="AD245" s="14"/>
      <c r="AE245" s="14"/>
      <c r="AT245" s="253" t="s">
        <v>159</v>
      </c>
      <c r="AU245" s="253" t="s">
        <v>84</v>
      </c>
      <c r="AV245" s="14" t="s">
        <v>84</v>
      </c>
      <c r="AW245" s="14" t="s">
        <v>37</v>
      </c>
      <c r="AX245" s="14" t="s">
        <v>75</v>
      </c>
      <c r="AY245" s="253" t="s">
        <v>147</v>
      </c>
    </row>
    <row r="246" spans="1:51" s="13" customFormat="1" ht="12">
      <c r="A246" s="13"/>
      <c r="B246" s="232"/>
      <c r="C246" s="233"/>
      <c r="D246" s="234" t="s">
        <v>159</v>
      </c>
      <c r="E246" s="235" t="s">
        <v>19</v>
      </c>
      <c r="F246" s="236" t="s">
        <v>658</v>
      </c>
      <c r="G246" s="233"/>
      <c r="H246" s="235" t="s">
        <v>19</v>
      </c>
      <c r="I246" s="237"/>
      <c r="J246" s="233"/>
      <c r="K246" s="233"/>
      <c r="L246" s="238"/>
      <c r="M246" s="239"/>
      <c r="N246" s="240"/>
      <c r="O246" s="240"/>
      <c r="P246" s="240"/>
      <c r="Q246" s="240"/>
      <c r="R246" s="240"/>
      <c r="S246" s="240"/>
      <c r="T246" s="241"/>
      <c r="U246" s="13"/>
      <c r="V246" s="13"/>
      <c r="W246" s="13"/>
      <c r="X246" s="13"/>
      <c r="Y246" s="13"/>
      <c r="Z246" s="13"/>
      <c r="AA246" s="13"/>
      <c r="AB246" s="13"/>
      <c r="AC246" s="13"/>
      <c r="AD246" s="13"/>
      <c r="AE246" s="13"/>
      <c r="AT246" s="242" t="s">
        <v>159</v>
      </c>
      <c r="AU246" s="242" t="s">
        <v>84</v>
      </c>
      <c r="AV246" s="13" t="s">
        <v>82</v>
      </c>
      <c r="AW246" s="13" t="s">
        <v>37</v>
      </c>
      <c r="AX246" s="13" t="s">
        <v>75</v>
      </c>
      <c r="AY246" s="242" t="s">
        <v>147</v>
      </c>
    </row>
    <row r="247" spans="1:51" s="14" customFormat="1" ht="12">
      <c r="A247" s="14"/>
      <c r="B247" s="243"/>
      <c r="C247" s="244"/>
      <c r="D247" s="234" t="s">
        <v>159</v>
      </c>
      <c r="E247" s="245" t="s">
        <v>19</v>
      </c>
      <c r="F247" s="246" t="s">
        <v>650</v>
      </c>
      <c r="G247" s="244"/>
      <c r="H247" s="247">
        <v>12.38</v>
      </c>
      <c r="I247" s="248"/>
      <c r="J247" s="244"/>
      <c r="K247" s="244"/>
      <c r="L247" s="249"/>
      <c r="M247" s="250"/>
      <c r="N247" s="251"/>
      <c r="O247" s="251"/>
      <c r="P247" s="251"/>
      <c r="Q247" s="251"/>
      <c r="R247" s="251"/>
      <c r="S247" s="251"/>
      <c r="T247" s="252"/>
      <c r="U247" s="14"/>
      <c r="V247" s="14"/>
      <c r="W247" s="14"/>
      <c r="X247" s="14"/>
      <c r="Y247" s="14"/>
      <c r="Z247" s="14"/>
      <c r="AA247" s="14"/>
      <c r="AB247" s="14"/>
      <c r="AC247" s="14"/>
      <c r="AD247" s="14"/>
      <c r="AE247" s="14"/>
      <c r="AT247" s="253" t="s">
        <v>159</v>
      </c>
      <c r="AU247" s="253" t="s">
        <v>84</v>
      </c>
      <c r="AV247" s="14" t="s">
        <v>84</v>
      </c>
      <c r="AW247" s="14" t="s">
        <v>37</v>
      </c>
      <c r="AX247" s="14" t="s">
        <v>75</v>
      </c>
      <c r="AY247" s="253" t="s">
        <v>147</v>
      </c>
    </row>
    <row r="248" spans="1:51" s="15" customFormat="1" ht="12">
      <c r="A248" s="15"/>
      <c r="B248" s="254"/>
      <c r="C248" s="255"/>
      <c r="D248" s="234" t="s">
        <v>159</v>
      </c>
      <c r="E248" s="256" t="s">
        <v>19</v>
      </c>
      <c r="F248" s="257" t="s">
        <v>162</v>
      </c>
      <c r="G248" s="255"/>
      <c r="H248" s="258">
        <v>15.98</v>
      </c>
      <c r="I248" s="259"/>
      <c r="J248" s="255"/>
      <c r="K248" s="255"/>
      <c r="L248" s="260"/>
      <c r="M248" s="261"/>
      <c r="N248" s="262"/>
      <c r="O248" s="262"/>
      <c r="P248" s="262"/>
      <c r="Q248" s="262"/>
      <c r="R248" s="262"/>
      <c r="S248" s="262"/>
      <c r="T248" s="263"/>
      <c r="U248" s="15"/>
      <c r="V248" s="15"/>
      <c r="W248" s="15"/>
      <c r="X248" s="15"/>
      <c r="Y248" s="15"/>
      <c r="Z248" s="15"/>
      <c r="AA248" s="15"/>
      <c r="AB248" s="15"/>
      <c r="AC248" s="15"/>
      <c r="AD248" s="15"/>
      <c r="AE248" s="15"/>
      <c r="AT248" s="264" t="s">
        <v>159</v>
      </c>
      <c r="AU248" s="264" t="s">
        <v>84</v>
      </c>
      <c r="AV248" s="15" t="s">
        <v>155</v>
      </c>
      <c r="AW248" s="15" t="s">
        <v>37</v>
      </c>
      <c r="AX248" s="15" t="s">
        <v>82</v>
      </c>
      <c r="AY248" s="264" t="s">
        <v>147</v>
      </c>
    </row>
    <row r="249" spans="1:65" s="2" customFormat="1" ht="16.5" customHeight="1">
      <c r="A249" s="40"/>
      <c r="B249" s="41"/>
      <c r="C249" s="271" t="s">
        <v>659</v>
      </c>
      <c r="D249" s="271" t="s">
        <v>660</v>
      </c>
      <c r="E249" s="272" t="s">
        <v>661</v>
      </c>
      <c r="F249" s="273" t="s">
        <v>662</v>
      </c>
      <c r="G249" s="274" t="s">
        <v>236</v>
      </c>
      <c r="H249" s="275">
        <v>15.98</v>
      </c>
      <c r="I249" s="276"/>
      <c r="J249" s="277">
        <f>ROUND(I249*H249,2)</f>
        <v>0</v>
      </c>
      <c r="K249" s="273" t="s">
        <v>202</v>
      </c>
      <c r="L249" s="278"/>
      <c r="M249" s="279" t="s">
        <v>19</v>
      </c>
      <c r="N249" s="280" t="s">
        <v>46</v>
      </c>
      <c r="O249" s="86"/>
      <c r="P249" s="223">
        <f>O249*H249</f>
        <v>0</v>
      </c>
      <c r="Q249" s="223">
        <v>0.036</v>
      </c>
      <c r="R249" s="223">
        <f>Q249*H249</f>
        <v>0.57528</v>
      </c>
      <c r="S249" s="223">
        <v>0</v>
      </c>
      <c r="T249" s="224">
        <f>S249*H249</f>
        <v>0</v>
      </c>
      <c r="U249" s="40"/>
      <c r="V249" s="40"/>
      <c r="W249" s="40"/>
      <c r="X249" s="40"/>
      <c r="Y249" s="40"/>
      <c r="Z249" s="40"/>
      <c r="AA249" s="40"/>
      <c r="AB249" s="40"/>
      <c r="AC249" s="40"/>
      <c r="AD249" s="40"/>
      <c r="AE249" s="40"/>
      <c r="AR249" s="225" t="s">
        <v>382</v>
      </c>
      <c r="AT249" s="225" t="s">
        <v>660</v>
      </c>
      <c r="AU249" s="225" t="s">
        <v>84</v>
      </c>
      <c r="AY249" s="19" t="s">
        <v>147</v>
      </c>
      <c r="BE249" s="226">
        <f>IF(N249="základní",J249,0)</f>
        <v>0</v>
      </c>
      <c r="BF249" s="226">
        <f>IF(N249="snížená",J249,0)</f>
        <v>0</v>
      </c>
      <c r="BG249" s="226">
        <f>IF(N249="zákl. přenesená",J249,0)</f>
        <v>0</v>
      </c>
      <c r="BH249" s="226">
        <f>IF(N249="sníž. přenesená",J249,0)</f>
        <v>0</v>
      </c>
      <c r="BI249" s="226">
        <f>IF(N249="nulová",J249,0)</f>
        <v>0</v>
      </c>
      <c r="BJ249" s="19" t="s">
        <v>82</v>
      </c>
      <c r="BK249" s="226">
        <f>ROUND(I249*H249,2)</f>
        <v>0</v>
      </c>
      <c r="BL249" s="19" t="s">
        <v>211</v>
      </c>
      <c r="BM249" s="225" t="s">
        <v>663</v>
      </c>
    </row>
    <row r="250" spans="1:65" s="2" customFormat="1" ht="21.75" customHeight="1">
      <c r="A250" s="40"/>
      <c r="B250" s="41"/>
      <c r="C250" s="214" t="s">
        <v>664</v>
      </c>
      <c r="D250" s="214" t="s">
        <v>150</v>
      </c>
      <c r="E250" s="215" t="s">
        <v>665</v>
      </c>
      <c r="F250" s="216" t="s">
        <v>666</v>
      </c>
      <c r="G250" s="217" t="s">
        <v>170</v>
      </c>
      <c r="H250" s="218">
        <v>45</v>
      </c>
      <c r="I250" s="219"/>
      <c r="J250" s="220">
        <f>ROUND(I250*H250,2)</f>
        <v>0</v>
      </c>
      <c r="K250" s="216" t="s">
        <v>154</v>
      </c>
      <c r="L250" s="46"/>
      <c r="M250" s="221" t="s">
        <v>19</v>
      </c>
      <c r="N250" s="222" t="s">
        <v>46</v>
      </c>
      <c r="O250" s="86"/>
      <c r="P250" s="223">
        <f>O250*H250</f>
        <v>0</v>
      </c>
      <c r="Q250" s="223">
        <v>0</v>
      </c>
      <c r="R250" s="223">
        <f>Q250*H250</f>
        <v>0</v>
      </c>
      <c r="S250" s="223">
        <v>0</v>
      </c>
      <c r="T250" s="224">
        <f>S250*H250</f>
        <v>0</v>
      </c>
      <c r="U250" s="40"/>
      <c r="V250" s="40"/>
      <c r="W250" s="40"/>
      <c r="X250" s="40"/>
      <c r="Y250" s="40"/>
      <c r="Z250" s="40"/>
      <c r="AA250" s="40"/>
      <c r="AB250" s="40"/>
      <c r="AC250" s="40"/>
      <c r="AD250" s="40"/>
      <c r="AE250" s="40"/>
      <c r="AR250" s="225" t="s">
        <v>211</v>
      </c>
      <c r="AT250" s="225" t="s">
        <v>150</v>
      </c>
      <c r="AU250" s="225" t="s">
        <v>84</v>
      </c>
      <c r="AY250" s="19" t="s">
        <v>147</v>
      </c>
      <c r="BE250" s="226">
        <f>IF(N250="základní",J250,0)</f>
        <v>0</v>
      </c>
      <c r="BF250" s="226">
        <f>IF(N250="snížená",J250,0)</f>
        <v>0</v>
      </c>
      <c r="BG250" s="226">
        <f>IF(N250="zákl. přenesená",J250,0)</f>
        <v>0</v>
      </c>
      <c r="BH250" s="226">
        <f>IF(N250="sníž. přenesená",J250,0)</f>
        <v>0</v>
      </c>
      <c r="BI250" s="226">
        <f>IF(N250="nulová",J250,0)</f>
        <v>0</v>
      </c>
      <c r="BJ250" s="19" t="s">
        <v>82</v>
      </c>
      <c r="BK250" s="226">
        <f>ROUND(I250*H250,2)</f>
        <v>0</v>
      </c>
      <c r="BL250" s="19" t="s">
        <v>211</v>
      </c>
      <c r="BM250" s="225" t="s">
        <v>667</v>
      </c>
    </row>
    <row r="251" spans="1:47" s="2" customFormat="1" ht="12">
      <c r="A251" s="40"/>
      <c r="B251" s="41"/>
      <c r="C251" s="42"/>
      <c r="D251" s="227" t="s">
        <v>157</v>
      </c>
      <c r="E251" s="42"/>
      <c r="F251" s="228" t="s">
        <v>668</v>
      </c>
      <c r="G251" s="42"/>
      <c r="H251" s="42"/>
      <c r="I251" s="229"/>
      <c r="J251" s="42"/>
      <c r="K251" s="42"/>
      <c r="L251" s="46"/>
      <c r="M251" s="230"/>
      <c r="N251" s="231"/>
      <c r="O251" s="86"/>
      <c r="P251" s="86"/>
      <c r="Q251" s="86"/>
      <c r="R251" s="86"/>
      <c r="S251" s="86"/>
      <c r="T251" s="87"/>
      <c r="U251" s="40"/>
      <c r="V251" s="40"/>
      <c r="W251" s="40"/>
      <c r="X251" s="40"/>
      <c r="Y251" s="40"/>
      <c r="Z251" s="40"/>
      <c r="AA251" s="40"/>
      <c r="AB251" s="40"/>
      <c r="AC251" s="40"/>
      <c r="AD251" s="40"/>
      <c r="AE251" s="40"/>
      <c r="AT251" s="19" t="s">
        <v>157</v>
      </c>
      <c r="AU251" s="19" t="s">
        <v>84</v>
      </c>
    </row>
    <row r="252" spans="1:51" s="13" customFormat="1" ht="12">
      <c r="A252" s="13"/>
      <c r="B252" s="232"/>
      <c r="C252" s="233"/>
      <c r="D252" s="234" t="s">
        <v>159</v>
      </c>
      <c r="E252" s="235" t="s">
        <v>19</v>
      </c>
      <c r="F252" s="236" t="s">
        <v>669</v>
      </c>
      <c r="G252" s="233"/>
      <c r="H252" s="235" t="s">
        <v>19</v>
      </c>
      <c r="I252" s="237"/>
      <c r="J252" s="233"/>
      <c r="K252" s="233"/>
      <c r="L252" s="238"/>
      <c r="M252" s="239"/>
      <c r="N252" s="240"/>
      <c r="O252" s="240"/>
      <c r="P252" s="240"/>
      <c r="Q252" s="240"/>
      <c r="R252" s="240"/>
      <c r="S252" s="240"/>
      <c r="T252" s="241"/>
      <c r="U252" s="13"/>
      <c r="V252" s="13"/>
      <c r="W252" s="13"/>
      <c r="X252" s="13"/>
      <c r="Y252" s="13"/>
      <c r="Z252" s="13"/>
      <c r="AA252" s="13"/>
      <c r="AB252" s="13"/>
      <c r="AC252" s="13"/>
      <c r="AD252" s="13"/>
      <c r="AE252" s="13"/>
      <c r="AT252" s="242" t="s">
        <v>159</v>
      </c>
      <c r="AU252" s="242" t="s">
        <v>84</v>
      </c>
      <c r="AV252" s="13" t="s">
        <v>82</v>
      </c>
      <c r="AW252" s="13" t="s">
        <v>37</v>
      </c>
      <c r="AX252" s="13" t="s">
        <v>75</v>
      </c>
      <c r="AY252" s="242" t="s">
        <v>147</v>
      </c>
    </row>
    <row r="253" spans="1:51" s="14" customFormat="1" ht="12">
      <c r="A253" s="14"/>
      <c r="B253" s="243"/>
      <c r="C253" s="244"/>
      <c r="D253" s="234" t="s">
        <v>159</v>
      </c>
      <c r="E253" s="245" t="s">
        <v>19</v>
      </c>
      <c r="F253" s="246" t="s">
        <v>670</v>
      </c>
      <c r="G253" s="244"/>
      <c r="H253" s="247">
        <v>45</v>
      </c>
      <c r="I253" s="248"/>
      <c r="J253" s="244"/>
      <c r="K253" s="244"/>
      <c r="L253" s="249"/>
      <c r="M253" s="250"/>
      <c r="N253" s="251"/>
      <c r="O253" s="251"/>
      <c r="P253" s="251"/>
      <c r="Q253" s="251"/>
      <c r="R253" s="251"/>
      <c r="S253" s="251"/>
      <c r="T253" s="252"/>
      <c r="U253" s="14"/>
      <c r="V253" s="14"/>
      <c r="W253" s="14"/>
      <c r="X253" s="14"/>
      <c r="Y253" s="14"/>
      <c r="Z253" s="14"/>
      <c r="AA253" s="14"/>
      <c r="AB253" s="14"/>
      <c r="AC253" s="14"/>
      <c r="AD253" s="14"/>
      <c r="AE253" s="14"/>
      <c r="AT253" s="253" t="s">
        <v>159</v>
      </c>
      <c r="AU253" s="253" t="s">
        <v>84</v>
      </c>
      <c r="AV253" s="14" t="s">
        <v>84</v>
      </c>
      <c r="AW253" s="14" t="s">
        <v>37</v>
      </c>
      <c r="AX253" s="14" t="s">
        <v>75</v>
      </c>
      <c r="AY253" s="253" t="s">
        <v>147</v>
      </c>
    </row>
    <row r="254" spans="1:51" s="15" customFormat="1" ht="12">
      <c r="A254" s="15"/>
      <c r="B254" s="254"/>
      <c r="C254" s="255"/>
      <c r="D254" s="234" t="s">
        <v>159</v>
      </c>
      <c r="E254" s="256" t="s">
        <v>19</v>
      </c>
      <c r="F254" s="257" t="s">
        <v>162</v>
      </c>
      <c r="G254" s="255"/>
      <c r="H254" s="258">
        <v>45</v>
      </c>
      <c r="I254" s="259"/>
      <c r="J254" s="255"/>
      <c r="K254" s="255"/>
      <c r="L254" s="260"/>
      <c r="M254" s="261"/>
      <c r="N254" s="262"/>
      <c r="O254" s="262"/>
      <c r="P254" s="262"/>
      <c r="Q254" s="262"/>
      <c r="R254" s="262"/>
      <c r="S254" s="262"/>
      <c r="T254" s="263"/>
      <c r="U254" s="15"/>
      <c r="V254" s="15"/>
      <c r="W254" s="15"/>
      <c r="X254" s="15"/>
      <c r="Y254" s="15"/>
      <c r="Z254" s="15"/>
      <c r="AA254" s="15"/>
      <c r="AB254" s="15"/>
      <c r="AC254" s="15"/>
      <c r="AD254" s="15"/>
      <c r="AE254" s="15"/>
      <c r="AT254" s="264" t="s">
        <v>159</v>
      </c>
      <c r="AU254" s="264" t="s">
        <v>84</v>
      </c>
      <c r="AV254" s="15" t="s">
        <v>155</v>
      </c>
      <c r="AW254" s="15" t="s">
        <v>37</v>
      </c>
      <c r="AX254" s="15" t="s">
        <v>82</v>
      </c>
      <c r="AY254" s="264" t="s">
        <v>147</v>
      </c>
    </row>
    <row r="255" spans="1:65" s="2" customFormat="1" ht="16.5" customHeight="1">
      <c r="A255" s="40"/>
      <c r="B255" s="41"/>
      <c r="C255" s="214" t="s">
        <v>671</v>
      </c>
      <c r="D255" s="214" t="s">
        <v>150</v>
      </c>
      <c r="E255" s="215" t="s">
        <v>672</v>
      </c>
      <c r="F255" s="216" t="s">
        <v>673</v>
      </c>
      <c r="G255" s="217" t="s">
        <v>336</v>
      </c>
      <c r="H255" s="218">
        <v>443.283</v>
      </c>
      <c r="I255" s="219"/>
      <c r="J255" s="220">
        <f>ROUND(I255*H255,2)</f>
        <v>0</v>
      </c>
      <c r="K255" s="216" t="s">
        <v>154</v>
      </c>
      <c r="L255" s="46"/>
      <c r="M255" s="221" t="s">
        <v>19</v>
      </c>
      <c r="N255" s="222" t="s">
        <v>46</v>
      </c>
      <c r="O255" s="86"/>
      <c r="P255" s="223">
        <f>O255*H255</f>
        <v>0</v>
      </c>
      <c r="Q255" s="223">
        <v>6E-05</v>
      </c>
      <c r="R255" s="223">
        <f>Q255*H255</f>
        <v>0.026596980000000003</v>
      </c>
      <c r="S255" s="223">
        <v>0</v>
      </c>
      <c r="T255" s="224">
        <f>S255*H255</f>
        <v>0</v>
      </c>
      <c r="U255" s="40"/>
      <c r="V255" s="40"/>
      <c r="W255" s="40"/>
      <c r="X255" s="40"/>
      <c r="Y255" s="40"/>
      <c r="Z255" s="40"/>
      <c r="AA255" s="40"/>
      <c r="AB255" s="40"/>
      <c r="AC255" s="40"/>
      <c r="AD255" s="40"/>
      <c r="AE255" s="40"/>
      <c r="AR255" s="225" t="s">
        <v>211</v>
      </c>
      <c r="AT255" s="225" t="s">
        <v>150</v>
      </c>
      <c r="AU255" s="225" t="s">
        <v>84</v>
      </c>
      <c r="AY255" s="19" t="s">
        <v>147</v>
      </c>
      <c r="BE255" s="226">
        <f>IF(N255="základní",J255,0)</f>
        <v>0</v>
      </c>
      <c r="BF255" s="226">
        <f>IF(N255="snížená",J255,0)</f>
        <v>0</v>
      </c>
      <c r="BG255" s="226">
        <f>IF(N255="zákl. přenesená",J255,0)</f>
        <v>0</v>
      </c>
      <c r="BH255" s="226">
        <f>IF(N255="sníž. přenesená",J255,0)</f>
        <v>0</v>
      </c>
      <c r="BI255" s="226">
        <f>IF(N255="nulová",J255,0)</f>
        <v>0</v>
      </c>
      <c r="BJ255" s="19" t="s">
        <v>82</v>
      </c>
      <c r="BK255" s="226">
        <f>ROUND(I255*H255,2)</f>
        <v>0</v>
      </c>
      <c r="BL255" s="19" t="s">
        <v>211</v>
      </c>
      <c r="BM255" s="225" t="s">
        <v>674</v>
      </c>
    </row>
    <row r="256" spans="1:47" s="2" customFormat="1" ht="12">
      <c r="A256" s="40"/>
      <c r="B256" s="41"/>
      <c r="C256" s="42"/>
      <c r="D256" s="227" t="s">
        <v>157</v>
      </c>
      <c r="E256" s="42"/>
      <c r="F256" s="228" t="s">
        <v>675</v>
      </c>
      <c r="G256" s="42"/>
      <c r="H256" s="42"/>
      <c r="I256" s="229"/>
      <c r="J256" s="42"/>
      <c r="K256" s="42"/>
      <c r="L256" s="46"/>
      <c r="M256" s="230"/>
      <c r="N256" s="231"/>
      <c r="O256" s="86"/>
      <c r="P256" s="86"/>
      <c r="Q256" s="86"/>
      <c r="R256" s="86"/>
      <c r="S256" s="86"/>
      <c r="T256" s="87"/>
      <c r="U256" s="40"/>
      <c r="V256" s="40"/>
      <c r="W256" s="40"/>
      <c r="X256" s="40"/>
      <c r="Y256" s="40"/>
      <c r="Z256" s="40"/>
      <c r="AA256" s="40"/>
      <c r="AB256" s="40"/>
      <c r="AC256" s="40"/>
      <c r="AD256" s="40"/>
      <c r="AE256" s="40"/>
      <c r="AT256" s="19" t="s">
        <v>157</v>
      </c>
      <c r="AU256" s="19" t="s">
        <v>84</v>
      </c>
    </row>
    <row r="257" spans="1:65" s="2" customFormat="1" ht="16.5" customHeight="1">
      <c r="A257" s="40"/>
      <c r="B257" s="41"/>
      <c r="C257" s="271" t="s">
        <v>676</v>
      </c>
      <c r="D257" s="271" t="s">
        <v>660</v>
      </c>
      <c r="E257" s="272" t="s">
        <v>677</v>
      </c>
      <c r="F257" s="273" t="s">
        <v>678</v>
      </c>
      <c r="G257" s="274" t="s">
        <v>179</v>
      </c>
      <c r="H257" s="275">
        <v>0.286</v>
      </c>
      <c r="I257" s="276"/>
      <c r="J257" s="277">
        <f>ROUND(I257*H257,2)</f>
        <v>0</v>
      </c>
      <c r="K257" s="273" t="s">
        <v>154</v>
      </c>
      <c r="L257" s="278"/>
      <c r="M257" s="279" t="s">
        <v>19</v>
      </c>
      <c r="N257" s="280" t="s">
        <v>46</v>
      </c>
      <c r="O257" s="86"/>
      <c r="P257" s="223">
        <f>O257*H257</f>
        <v>0</v>
      </c>
      <c r="Q257" s="223">
        <v>1</v>
      </c>
      <c r="R257" s="223">
        <f>Q257*H257</f>
        <v>0.286</v>
      </c>
      <c r="S257" s="223">
        <v>0</v>
      </c>
      <c r="T257" s="224">
        <f>S257*H257</f>
        <v>0</v>
      </c>
      <c r="U257" s="40"/>
      <c r="V257" s="40"/>
      <c r="W257" s="40"/>
      <c r="X257" s="40"/>
      <c r="Y257" s="40"/>
      <c r="Z257" s="40"/>
      <c r="AA257" s="40"/>
      <c r="AB257" s="40"/>
      <c r="AC257" s="40"/>
      <c r="AD257" s="40"/>
      <c r="AE257" s="40"/>
      <c r="AR257" s="225" t="s">
        <v>382</v>
      </c>
      <c r="AT257" s="225" t="s">
        <v>660</v>
      </c>
      <c r="AU257" s="225" t="s">
        <v>84</v>
      </c>
      <c r="AY257" s="19" t="s">
        <v>147</v>
      </c>
      <c r="BE257" s="226">
        <f>IF(N257="základní",J257,0)</f>
        <v>0</v>
      </c>
      <c r="BF257" s="226">
        <f>IF(N257="snížená",J257,0)</f>
        <v>0</v>
      </c>
      <c r="BG257" s="226">
        <f>IF(N257="zákl. přenesená",J257,0)</f>
        <v>0</v>
      </c>
      <c r="BH257" s="226">
        <f>IF(N257="sníž. přenesená",J257,0)</f>
        <v>0</v>
      </c>
      <c r="BI257" s="226">
        <f>IF(N257="nulová",J257,0)</f>
        <v>0</v>
      </c>
      <c r="BJ257" s="19" t="s">
        <v>82</v>
      </c>
      <c r="BK257" s="226">
        <f>ROUND(I257*H257,2)</f>
        <v>0</v>
      </c>
      <c r="BL257" s="19" t="s">
        <v>211</v>
      </c>
      <c r="BM257" s="225" t="s">
        <v>679</v>
      </c>
    </row>
    <row r="258" spans="1:51" s="13" customFormat="1" ht="12">
      <c r="A258" s="13"/>
      <c r="B258" s="232"/>
      <c r="C258" s="233"/>
      <c r="D258" s="234" t="s">
        <v>159</v>
      </c>
      <c r="E258" s="235" t="s">
        <v>19</v>
      </c>
      <c r="F258" s="236" t="s">
        <v>680</v>
      </c>
      <c r="G258" s="233"/>
      <c r="H258" s="235" t="s">
        <v>19</v>
      </c>
      <c r="I258" s="237"/>
      <c r="J258" s="233"/>
      <c r="K258" s="233"/>
      <c r="L258" s="238"/>
      <c r="M258" s="239"/>
      <c r="N258" s="240"/>
      <c r="O258" s="240"/>
      <c r="P258" s="240"/>
      <c r="Q258" s="240"/>
      <c r="R258" s="240"/>
      <c r="S258" s="240"/>
      <c r="T258" s="241"/>
      <c r="U258" s="13"/>
      <c r="V258" s="13"/>
      <c r="W258" s="13"/>
      <c r="X258" s="13"/>
      <c r="Y258" s="13"/>
      <c r="Z258" s="13"/>
      <c r="AA258" s="13"/>
      <c r="AB258" s="13"/>
      <c r="AC258" s="13"/>
      <c r="AD258" s="13"/>
      <c r="AE258" s="13"/>
      <c r="AT258" s="242" t="s">
        <v>159</v>
      </c>
      <c r="AU258" s="242" t="s">
        <v>84</v>
      </c>
      <c r="AV258" s="13" t="s">
        <v>82</v>
      </c>
      <c r="AW258" s="13" t="s">
        <v>37</v>
      </c>
      <c r="AX258" s="13" t="s">
        <v>75</v>
      </c>
      <c r="AY258" s="242" t="s">
        <v>147</v>
      </c>
    </row>
    <row r="259" spans="1:51" s="14" customFormat="1" ht="12">
      <c r="A259" s="14"/>
      <c r="B259" s="243"/>
      <c r="C259" s="244"/>
      <c r="D259" s="234" t="s">
        <v>159</v>
      </c>
      <c r="E259" s="245" t="s">
        <v>19</v>
      </c>
      <c r="F259" s="246" t="s">
        <v>681</v>
      </c>
      <c r="G259" s="244"/>
      <c r="H259" s="247">
        <v>260.215</v>
      </c>
      <c r="I259" s="248"/>
      <c r="J259" s="244"/>
      <c r="K259" s="244"/>
      <c r="L259" s="249"/>
      <c r="M259" s="250"/>
      <c r="N259" s="251"/>
      <c r="O259" s="251"/>
      <c r="P259" s="251"/>
      <c r="Q259" s="251"/>
      <c r="R259" s="251"/>
      <c r="S259" s="251"/>
      <c r="T259" s="252"/>
      <c r="U259" s="14"/>
      <c r="V259" s="14"/>
      <c r="W259" s="14"/>
      <c r="X259" s="14"/>
      <c r="Y259" s="14"/>
      <c r="Z259" s="14"/>
      <c r="AA259" s="14"/>
      <c r="AB259" s="14"/>
      <c r="AC259" s="14"/>
      <c r="AD259" s="14"/>
      <c r="AE259" s="14"/>
      <c r="AT259" s="253" t="s">
        <v>159</v>
      </c>
      <c r="AU259" s="253" t="s">
        <v>84</v>
      </c>
      <c r="AV259" s="14" t="s">
        <v>84</v>
      </c>
      <c r="AW259" s="14" t="s">
        <v>37</v>
      </c>
      <c r="AX259" s="14" t="s">
        <v>75</v>
      </c>
      <c r="AY259" s="253" t="s">
        <v>147</v>
      </c>
    </row>
    <row r="260" spans="1:51" s="15" customFormat="1" ht="12">
      <c r="A260" s="15"/>
      <c r="B260" s="254"/>
      <c r="C260" s="255"/>
      <c r="D260" s="234" t="s">
        <v>159</v>
      </c>
      <c r="E260" s="256" t="s">
        <v>19</v>
      </c>
      <c r="F260" s="257" t="s">
        <v>162</v>
      </c>
      <c r="G260" s="255"/>
      <c r="H260" s="258">
        <v>260.215</v>
      </c>
      <c r="I260" s="259"/>
      <c r="J260" s="255"/>
      <c r="K260" s="255"/>
      <c r="L260" s="260"/>
      <c r="M260" s="261"/>
      <c r="N260" s="262"/>
      <c r="O260" s="262"/>
      <c r="P260" s="262"/>
      <c r="Q260" s="262"/>
      <c r="R260" s="262"/>
      <c r="S260" s="262"/>
      <c r="T260" s="263"/>
      <c r="U260" s="15"/>
      <c r="V260" s="15"/>
      <c r="W260" s="15"/>
      <c r="X260" s="15"/>
      <c r="Y260" s="15"/>
      <c r="Z260" s="15"/>
      <c r="AA260" s="15"/>
      <c r="AB260" s="15"/>
      <c r="AC260" s="15"/>
      <c r="AD260" s="15"/>
      <c r="AE260" s="15"/>
      <c r="AT260" s="264" t="s">
        <v>159</v>
      </c>
      <c r="AU260" s="264" t="s">
        <v>84</v>
      </c>
      <c r="AV260" s="15" t="s">
        <v>155</v>
      </c>
      <c r="AW260" s="15" t="s">
        <v>37</v>
      </c>
      <c r="AX260" s="15" t="s">
        <v>82</v>
      </c>
      <c r="AY260" s="264" t="s">
        <v>147</v>
      </c>
    </row>
    <row r="261" spans="1:51" s="14" customFormat="1" ht="12">
      <c r="A261" s="14"/>
      <c r="B261" s="243"/>
      <c r="C261" s="244"/>
      <c r="D261" s="234" t="s">
        <v>159</v>
      </c>
      <c r="E261" s="244"/>
      <c r="F261" s="246" t="s">
        <v>682</v>
      </c>
      <c r="G261" s="244"/>
      <c r="H261" s="247">
        <v>0.286</v>
      </c>
      <c r="I261" s="248"/>
      <c r="J261" s="244"/>
      <c r="K261" s="244"/>
      <c r="L261" s="249"/>
      <c r="M261" s="250"/>
      <c r="N261" s="251"/>
      <c r="O261" s="251"/>
      <c r="P261" s="251"/>
      <c r="Q261" s="251"/>
      <c r="R261" s="251"/>
      <c r="S261" s="251"/>
      <c r="T261" s="252"/>
      <c r="U261" s="14"/>
      <c r="V261" s="14"/>
      <c r="W261" s="14"/>
      <c r="X261" s="14"/>
      <c r="Y261" s="14"/>
      <c r="Z261" s="14"/>
      <c r="AA261" s="14"/>
      <c r="AB261" s="14"/>
      <c r="AC261" s="14"/>
      <c r="AD261" s="14"/>
      <c r="AE261" s="14"/>
      <c r="AT261" s="253" t="s">
        <v>159</v>
      </c>
      <c r="AU261" s="253" t="s">
        <v>84</v>
      </c>
      <c r="AV261" s="14" t="s">
        <v>84</v>
      </c>
      <c r="AW261" s="14" t="s">
        <v>4</v>
      </c>
      <c r="AX261" s="14" t="s">
        <v>82</v>
      </c>
      <c r="AY261" s="253" t="s">
        <v>147</v>
      </c>
    </row>
    <row r="262" spans="1:65" s="2" customFormat="1" ht="16.5" customHeight="1">
      <c r="A262" s="40"/>
      <c r="B262" s="41"/>
      <c r="C262" s="271" t="s">
        <v>683</v>
      </c>
      <c r="D262" s="271" t="s">
        <v>660</v>
      </c>
      <c r="E262" s="272" t="s">
        <v>684</v>
      </c>
      <c r="F262" s="273" t="s">
        <v>685</v>
      </c>
      <c r="G262" s="274" t="s">
        <v>179</v>
      </c>
      <c r="H262" s="275">
        <v>0.053</v>
      </c>
      <c r="I262" s="276"/>
      <c r="J262" s="277">
        <f>ROUND(I262*H262,2)</f>
        <v>0</v>
      </c>
      <c r="K262" s="273" t="s">
        <v>154</v>
      </c>
      <c r="L262" s="278"/>
      <c r="M262" s="279" t="s">
        <v>19</v>
      </c>
      <c r="N262" s="280" t="s">
        <v>46</v>
      </c>
      <c r="O262" s="86"/>
      <c r="P262" s="223">
        <f>O262*H262</f>
        <v>0</v>
      </c>
      <c r="Q262" s="223">
        <v>1</v>
      </c>
      <c r="R262" s="223">
        <f>Q262*H262</f>
        <v>0.053</v>
      </c>
      <c r="S262" s="223">
        <v>0</v>
      </c>
      <c r="T262" s="224">
        <f>S262*H262</f>
        <v>0</v>
      </c>
      <c r="U262" s="40"/>
      <c r="V262" s="40"/>
      <c r="W262" s="40"/>
      <c r="X262" s="40"/>
      <c r="Y262" s="40"/>
      <c r="Z262" s="40"/>
      <c r="AA262" s="40"/>
      <c r="AB262" s="40"/>
      <c r="AC262" s="40"/>
      <c r="AD262" s="40"/>
      <c r="AE262" s="40"/>
      <c r="AR262" s="225" t="s">
        <v>382</v>
      </c>
      <c r="AT262" s="225" t="s">
        <v>660</v>
      </c>
      <c r="AU262" s="225" t="s">
        <v>84</v>
      </c>
      <c r="AY262" s="19" t="s">
        <v>147</v>
      </c>
      <c r="BE262" s="226">
        <f>IF(N262="základní",J262,0)</f>
        <v>0</v>
      </c>
      <c r="BF262" s="226">
        <f>IF(N262="snížená",J262,0)</f>
        <v>0</v>
      </c>
      <c r="BG262" s="226">
        <f>IF(N262="zákl. přenesená",J262,0)</f>
        <v>0</v>
      </c>
      <c r="BH262" s="226">
        <f>IF(N262="sníž. přenesená",J262,0)</f>
        <v>0</v>
      </c>
      <c r="BI262" s="226">
        <f>IF(N262="nulová",J262,0)</f>
        <v>0</v>
      </c>
      <c r="BJ262" s="19" t="s">
        <v>82</v>
      </c>
      <c r="BK262" s="226">
        <f>ROUND(I262*H262,2)</f>
        <v>0</v>
      </c>
      <c r="BL262" s="19" t="s">
        <v>211</v>
      </c>
      <c r="BM262" s="225" t="s">
        <v>686</v>
      </c>
    </row>
    <row r="263" spans="1:51" s="13" customFormat="1" ht="12">
      <c r="A263" s="13"/>
      <c r="B263" s="232"/>
      <c r="C263" s="233"/>
      <c r="D263" s="234" t="s">
        <v>159</v>
      </c>
      <c r="E263" s="235" t="s">
        <v>19</v>
      </c>
      <c r="F263" s="236" t="s">
        <v>680</v>
      </c>
      <c r="G263" s="233"/>
      <c r="H263" s="235" t="s">
        <v>19</v>
      </c>
      <c r="I263" s="237"/>
      <c r="J263" s="233"/>
      <c r="K263" s="233"/>
      <c r="L263" s="238"/>
      <c r="M263" s="239"/>
      <c r="N263" s="240"/>
      <c r="O263" s="240"/>
      <c r="P263" s="240"/>
      <c r="Q263" s="240"/>
      <c r="R263" s="240"/>
      <c r="S263" s="240"/>
      <c r="T263" s="241"/>
      <c r="U263" s="13"/>
      <c r="V263" s="13"/>
      <c r="W263" s="13"/>
      <c r="X263" s="13"/>
      <c r="Y263" s="13"/>
      <c r="Z263" s="13"/>
      <c r="AA263" s="13"/>
      <c r="AB263" s="13"/>
      <c r="AC263" s="13"/>
      <c r="AD263" s="13"/>
      <c r="AE263" s="13"/>
      <c r="AT263" s="242" t="s">
        <v>159</v>
      </c>
      <c r="AU263" s="242" t="s">
        <v>84</v>
      </c>
      <c r="AV263" s="13" t="s">
        <v>82</v>
      </c>
      <c r="AW263" s="13" t="s">
        <v>37</v>
      </c>
      <c r="AX263" s="13" t="s">
        <v>75</v>
      </c>
      <c r="AY263" s="242" t="s">
        <v>147</v>
      </c>
    </row>
    <row r="264" spans="1:51" s="14" customFormat="1" ht="12">
      <c r="A264" s="14"/>
      <c r="B264" s="243"/>
      <c r="C264" s="244"/>
      <c r="D264" s="234" t="s">
        <v>159</v>
      </c>
      <c r="E264" s="245" t="s">
        <v>19</v>
      </c>
      <c r="F264" s="246" t="s">
        <v>687</v>
      </c>
      <c r="G264" s="244"/>
      <c r="H264" s="247">
        <v>47.92</v>
      </c>
      <c r="I264" s="248"/>
      <c r="J264" s="244"/>
      <c r="K264" s="244"/>
      <c r="L264" s="249"/>
      <c r="M264" s="250"/>
      <c r="N264" s="251"/>
      <c r="O264" s="251"/>
      <c r="P264" s="251"/>
      <c r="Q264" s="251"/>
      <c r="R264" s="251"/>
      <c r="S264" s="251"/>
      <c r="T264" s="252"/>
      <c r="U264" s="14"/>
      <c r="V264" s="14"/>
      <c r="W264" s="14"/>
      <c r="X264" s="14"/>
      <c r="Y264" s="14"/>
      <c r="Z264" s="14"/>
      <c r="AA264" s="14"/>
      <c r="AB264" s="14"/>
      <c r="AC264" s="14"/>
      <c r="AD264" s="14"/>
      <c r="AE264" s="14"/>
      <c r="AT264" s="253" t="s">
        <v>159</v>
      </c>
      <c r="AU264" s="253" t="s">
        <v>84</v>
      </c>
      <c r="AV264" s="14" t="s">
        <v>84</v>
      </c>
      <c r="AW264" s="14" t="s">
        <v>37</v>
      </c>
      <c r="AX264" s="14" t="s">
        <v>75</v>
      </c>
      <c r="AY264" s="253" t="s">
        <v>147</v>
      </c>
    </row>
    <row r="265" spans="1:51" s="15" customFormat="1" ht="12">
      <c r="A265" s="15"/>
      <c r="B265" s="254"/>
      <c r="C265" s="255"/>
      <c r="D265" s="234" t="s">
        <v>159</v>
      </c>
      <c r="E265" s="256" t="s">
        <v>19</v>
      </c>
      <c r="F265" s="257" t="s">
        <v>162</v>
      </c>
      <c r="G265" s="255"/>
      <c r="H265" s="258">
        <v>47.92</v>
      </c>
      <c r="I265" s="259"/>
      <c r="J265" s="255"/>
      <c r="K265" s="255"/>
      <c r="L265" s="260"/>
      <c r="M265" s="261"/>
      <c r="N265" s="262"/>
      <c r="O265" s="262"/>
      <c r="P265" s="262"/>
      <c r="Q265" s="262"/>
      <c r="R265" s="262"/>
      <c r="S265" s="262"/>
      <c r="T265" s="263"/>
      <c r="U265" s="15"/>
      <c r="V265" s="15"/>
      <c r="W265" s="15"/>
      <c r="X265" s="15"/>
      <c r="Y265" s="15"/>
      <c r="Z265" s="15"/>
      <c r="AA265" s="15"/>
      <c r="AB265" s="15"/>
      <c r="AC265" s="15"/>
      <c r="AD265" s="15"/>
      <c r="AE265" s="15"/>
      <c r="AT265" s="264" t="s">
        <v>159</v>
      </c>
      <c r="AU265" s="264" t="s">
        <v>84</v>
      </c>
      <c r="AV265" s="15" t="s">
        <v>155</v>
      </c>
      <c r="AW265" s="15" t="s">
        <v>37</v>
      </c>
      <c r="AX265" s="15" t="s">
        <v>82</v>
      </c>
      <c r="AY265" s="264" t="s">
        <v>147</v>
      </c>
    </row>
    <row r="266" spans="1:51" s="14" customFormat="1" ht="12">
      <c r="A266" s="14"/>
      <c r="B266" s="243"/>
      <c r="C266" s="244"/>
      <c r="D266" s="234" t="s">
        <v>159</v>
      </c>
      <c r="E266" s="244"/>
      <c r="F266" s="246" t="s">
        <v>688</v>
      </c>
      <c r="G266" s="244"/>
      <c r="H266" s="247">
        <v>0.053</v>
      </c>
      <c r="I266" s="248"/>
      <c r="J266" s="244"/>
      <c r="K266" s="244"/>
      <c r="L266" s="249"/>
      <c r="M266" s="250"/>
      <c r="N266" s="251"/>
      <c r="O266" s="251"/>
      <c r="P266" s="251"/>
      <c r="Q266" s="251"/>
      <c r="R266" s="251"/>
      <c r="S266" s="251"/>
      <c r="T266" s="252"/>
      <c r="U266" s="14"/>
      <c r="V266" s="14"/>
      <c r="W266" s="14"/>
      <c r="X266" s="14"/>
      <c r="Y266" s="14"/>
      <c r="Z266" s="14"/>
      <c r="AA266" s="14"/>
      <c r="AB266" s="14"/>
      <c r="AC266" s="14"/>
      <c r="AD266" s="14"/>
      <c r="AE266" s="14"/>
      <c r="AT266" s="253" t="s">
        <v>159</v>
      </c>
      <c r="AU266" s="253" t="s">
        <v>84</v>
      </c>
      <c r="AV266" s="14" t="s">
        <v>84</v>
      </c>
      <c r="AW266" s="14" t="s">
        <v>4</v>
      </c>
      <c r="AX266" s="14" t="s">
        <v>82</v>
      </c>
      <c r="AY266" s="253" t="s">
        <v>147</v>
      </c>
    </row>
    <row r="267" spans="1:65" s="2" customFormat="1" ht="16.5" customHeight="1">
      <c r="A267" s="40"/>
      <c r="B267" s="41"/>
      <c r="C267" s="271" t="s">
        <v>689</v>
      </c>
      <c r="D267" s="271" t="s">
        <v>660</v>
      </c>
      <c r="E267" s="272" t="s">
        <v>690</v>
      </c>
      <c r="F267" s="273" t="s">
        <v>691</v>
      </c>
      <c r="G267" s="274" t="s">
        <v>179</v>
      </c>
      <c r="H267" s="275">
        <v>0.013</v>
      </c>
      <c r="I267" s="276"/>
      <c r="J267" s="277">
        <f>ROUND(I267*H267,2)</f>
        <v>0</v>
      </c>
      <c r="K267" s="273" t="s">
        <v>154</v>
      </c>
      <c r="L267" s="278"/>
      <c r="M267" s="279" t="s">
        <v>19</v>
      </c>
      <c r="N267" s="280" t="s">
        <v>46</v>
      </c>
      <c r="O267" s="86"/>
      <c r="P267" s="223">
        <f>O267*H267</f>
        <v>0</v>
      </c>
      <c r="Q267" s="223">
        <v>1</v>
      </c>
      <c r="R267" s="223">
        <f>Q267*H267</f>
        <v>0.013</v>
      </c>
      <c r="S267" s="223">
        <v>0</v>
      </c>
      <c r="T267" s="224">
        <f>S267*H267</f>
        <v>0</v>
      </c>
      <c r="U267" s="40"/>
      <c r="V267" s="40"/>
      <c r="W267" s="40"/>
      <c r="X267" s="40"/>
      <c r="Y267" s="40"/>
      <c r="Z267" s="40"/>
      <c r="AA267" s="40"/>
      <c r="AB267" s="40"/>
      <c r="AC267" s="40"/>
      <c r="AD267" s="40"/>
      <c r="AE267" s="40"/>
      <c r="AR267" s="225" t="s">
        <v>382</v>
      </c>
      <c r="AT267" s="225" t="s">
        <v>660</v>
      </c>
      <c r="AU267" s="225" t="s">
        <v>84</v>
      </c>
      <c r="AY267" s="19" t="s">
        <v>147</v>
      </c>
      <c r="BE267" s="226">
        <f>IF(N267="základní",J267,0)</f>
        <v>0</v>
      </c>
      <c r="BF267" s="226">
        <f>IF(N267="snížená",J267,0)</f>
        <v>0</v>
      </c>
      <c r="BG267" s="226">
        <f>IF(N267="zákl. přenesená",J267,0)</f>
        <v>0</v>
      </c>
      <c r="BH267" s="226">
        <f>IF(N267="sníž. přenesená",J267,0)</f>
        <v>0</v>
      </c>
      <c r="BI267" s="226">
        <f>IF(N267="nulová",J267,0)</f>
        <v>0</v>
      </c>
      <c r="BJ267" s="19" t="s">
        <v>82</v>
      </c>
      <c r="BK267" s="226">
        <f>ROUND(I267*H267,2)</f>
        <v>0</v>
      </c>
      <c r="BL267" s="19" t="s">
        <v>211</v>
      </c>
      <c r="BM267" s="225" t="s">
        <v>692</v>
      </c>
    </row>
    <row r="268" spans="1:51" s="13" customFormat="1" ht="12">
      <c r="A268" s="13"/>
      <c r="B268" s="232"/>
      <c r="C268" s="233"/>
      <c r="D268" s="234" t="s">
        <v>159</v>
      </c>
      <c r="E268" s="235" t="s">
        <v>19</v>
      </c>
      <c r="F268" s="236" t="s">
        <v>680</v>
      </c>
      <c r="G268" s="233"/>
      <c r="H268" s="235" t="s">
        <v>19</v>
      </c>
      <c r="I268" s="237"/>
      <c r="J268" s="233"/>
      <c r="K268" s="233"/>
      <c r="L268" s="238"/>
      <c r="M268" s="239"/>
      <c r="N268" s="240"/>
      <c r="O268" s="240"/>
      <c r="P268" s="240"/>
      <c r="Q268" s="240"/>
      <c r="R268" s="240"/>
      <c r="S268" s="240"/>
      <c r="T268" s="241"/>
      <c r="U268" s="13"/>
      <c r="V268" s="13"/>
      <c r="W268" s="13"/>
      <c r="X268" s="13"/>
      <c r="Y268" s="13"/>
      <c r="Z268" s="13"/>
      <c r="AA268" s="13"/>
      <c r="AB268" s="13"/>
      <c r="AC268" s="13"/>
      <c r="AD268" s="13"/>
      <c r="AE268" s="13"/>
      <c r="AT268" s="242" t="s">
        <v>159</v>
      </c>
      <c r="AU268" s="242" t="s">
        <v>84</v>
      </c>
      <c r="AV268" s="13" t="s">
        <v>82</v>
      </c>
      <c r="AW268" s="13" t="s">
        <v>37</v>
      </c>
      <c r="AX268" s="13" t="s">
        <v>75</v>
      </c>
      <c r="AY268" s="242" t="s">
        <v>147</v>
      </c>
    </row>
    <row r="269" spans="1:51" s="14" customFormat="1" ht="12">
      <c r="A269" s="14"/>
      <c r="B269" s="243"/>
      <c r="C269" s="244"/>
      <c r="D269" s="234" t="s">
        <v>159</v>
      </c>
      <c r="E269" s="245" t="s">
        <v>19</v>
      </c>
      <c r="F269" s="246" t="s">
        <v>693</v>
      </c>
      <c r="G269" s="244"/>
      <c r="H269" s="247">
        <v>11.5</v>
      </c>
      <c r="I269" s="248"/>
      <c r="J269" s="244"/>
      <c r="K269" s="244"/>
      <c r="L269" s="249"/>
      <c r="M269" s="250"/>
      <c r="N269" s="251"/>
      <c r="O269" s="251"/>
      <c r="P269" s="251"/>
      <c r="Q269" s="251"/>
      <c r="R269" s="251"/>
      <c r="S269" s="251"/>
      <c r="T269" s="252"/>
      <c r="U269" s="14"/>
      <c r="V269" s="14"/>
      <c r="W269" s="14"/>
      <c r="X269" s="14"/>
      <c r="Y269" s="14"/>
      <c r="Z269" s="14"/>
      <c r="AA269" s="14"/>
      <c r="AB269" s="14"/>
      <c r="AC269" s="14"/>
      <c r="AD269" s="14"/>
      <c r="AE269" s="14"/>
      <c r="AT269" s="253" t="s">
        <v>159</v>
      </c>
      <c r="AU269" s="253" t="s">
        <v>84</v>
      </c>
      <c r="AV269" s="14" t="s">
        <v>84</v>
      </c>
      <c r="AW269" s="14" t="s">
        <v>37</v>
      </c>
      <c r="AX269" s="14" t="s">
        <v>75</v>
      </c>
      <c r="AY269" s="253" t="s">
        <v>147</v>
      </c>
    </row>
    <row r="270" spans="1:51" s="15" customFormat="1" ht="12">
      <c r="A270" s="15"/>
      <c r="B270" s="254"/>
      <c r="C270" s="255"/>
      <c r="D270" s="234" t="s">
        <v>159</v>
      </c>
      <c r="E270" s="256" t="s">
        <v>19</v>
      </c>
      <c r="F270" s="257" t="s">
        <v>162</v>
      </c>
      <c r="G270" s="255"/>
      <c r="H270" s="258">
        <v>11.5</v>
      </c>
      <c r="I270" s="259"/>
      <c r="J270" s="255"/>
      <c r="K270" s="255"/>
      <c r="L270" s="260"/>
      <c r="M270" s="261"/>
      <c r="N270" s="262"/>
      <c r="O270" s="262"/>
      <c r="P270" s="262"/>
      <c r="Q270" s="262"/>
      <c r="R270" s="262"/>
      <c r="S270" s="262"/>
      <c r="T270" s="263"/>
      <c r="U270" s="15"/>
      <c r="V270" s="15"/>
      <c r="W270" s="15"/>
      <c r="X270" s="15"/>
      <c r="Y270" s="15"/>
      <c r="Z270" s="15"/>
      <c r="AA270" s="15"/>
      <c r="AB270" s="15"/>
      <c r="AC270" s="15"/>
      <c r="AD270" s="15"/>
      <c r="AE270" s="15"/>
      <c r="AT270" s="264" t="s">
        <v>159</v>
      </c>
      <c r="AU270" s="264" t="s">
        <v>84</v>
      </c>
      <c r="AV270" s="15" t="s">
        <v>155</v>
      </c>
      <c r="AW270" s="15" t="s">
        <v>37</v>
      </c>
      <c r="AX270" s="15" t="s">
        <v>82</v>
      </c>
      <c r="AY270" s="264" t="s">
        <v>147</v>
      </c>
    </row>
    <row r="271" spans="1:51" s="14" customFormat="1" ht="12">
      <c r="A271" s="14"/>
      <c r="B271" s="243"/>
      <c r="C271" s="244"/>
      <c r="D271" s="234" t="s">
        <v>159</v>
      </c>
      <c r="E271" s="244"/>
      <c r="F271" s="246" t="s">
        <v>694</v>
      </c>
      <c r="G271" s="244"/>
      <c r="H271" s="247">
        <v>0.013</v>
      </c>
      <c r="I271" s="248"/>
      <c r="J271" s="244"/>
      <c r="K271" s="244"/>
      <c r="L271" s="249"/>
      <c r="M271" s="250"/>
      <c r="N271" s="251"/>
      <c r="O271" s="251"/>
      <c r="P271" s="251"/>
      <c r="Q271" s="251"/>
      <c r="R271" s="251"/>
      <c r="S271" s="251"/>
      <c r="T271" s="252"/>
      <c r="U271" s="14"/>
      <c r="V271" s="14"/>
      <c r="W271" s="14"/>
      <c r="X271" s="14"/>
      <c r="Y271" s="14"/>
      <c r="Z271" s="14"/>
      <c r="AA271" s="14"/>
      <c r="AB271" s="14"/>
      <c r="AC271" s="14"/>
      <c r="AD271" s="14"/>
      <c r="AE271" s="14"/>
      <c r="AT271" s="253" t="s">
        <v>159</v>
      </c>
      <c r="AU271" s="253" t="s">
        <v>84</v>
      </c>
      <c r="AV271" s="14" t="s">
        <v>84</v>
      </c>
      <c r="AW271" s="14" t="s">
        <v>4</v>
      </c>
      <c r="AX271" s="14" t="s">
        <v>82</v>
      </c>
      <c r="AY271" s="253" t="s">
        <v>147</v>
      </c>
    </row>
    <row r="272" spans="1:65" s="2" customFormat="1" ht="16.5" customHeight="1">
      <c r="A272" s="40"/>
      <c r="B272" s="41"/>
      <c r="C272" s="271" t="s">
        <v>695</v>
      </c>
      <c r="D272" s="271" t="s">
        <v>660</v>
      </c>
      <c r="E272" s="272" t="s">
        <v>696</v>
      </c>
      <c r="F272" s="273" t="s">
        <v>697</v>
      </c>
      <c r="G272" s="274" t="s">
        <v>179</v>
      </c>
      <c r="H272" s="275">
        <v>0.136</v>
      </c>
      <c r="I272" s="276"/>
      <c r="J272" s="277">
        <f>ROUND(I272*H272,2)</f>
        <v>0</v>
      </c>
      <c r="K272" s="273" t="s">
        <v>202</v>
      </c>
      <c r="L272" s="278"/>
      <c r="M272" s="279" t="s">
        <v>19</v>
      </c>
      <c r="N272" s="280" t="s">
        <v>46</v>
      </c>
      <c r="O272" s="86"/>
      <c r="P272" s="223">
        <f>O272*H272</f>
        <v>0</v>
      </c>
      <c r="Q272" s="223">
        <v>1</v>
      </c>
      <c r="R272" s="223">
        <f>Q272*H272</f>
        <v>0.136</v>
      </c>
      <c r="S272" s="223">
        <v>0</v>
      </c>
      <c r="T272" s="224">
        <f>S272*H272</f>
        <v>0</v>
      </c>
      <c r="U272" s="40"/>
      <c r="V272" s="40"/>
      <c r="W272" s="40"/>
      <c r="X272" s="40"/>
      <c r="Y272" s="40"/>
      <c r="Z272" s="40"/>
      <c r="AA272" s="40"/>
      <c r="AB272" s="40"/>
      <c r="AC272" s="40"/>
      <c r="AD272" s="40"/>
      <c r="AE272" s="40"/>
      <c r="AR272" s="225" t="s">
        <v>382</v>
      </c>
      <c r="AT272" s="225" t="s">
        <v>660</v>
      </c>
      <c r="AU272" s="225" t="s">
        <v>84</v>
      </c>
      <c r="AY272" s="19" t="s">
        <v>147</v>
      </c>
      <c r="BE272" s="226">
        <f>IF(N272="základní",J272,0)</f>
        <v>0</v>
      </c>
      <c r="BF272" s="226">
        <f>IF(N272="snížená",J272,0)</f>
        <v>0</v>
      </c>
      <c r="BG272" s="226">
        <f>IF(N272="zákl. přenesená",J272,0)</f>
        <v>0</v>
      </c>
      <c r="BH272" s="226">
        <f>IF(N272="sníž. přenesená",J272,0)</f>
        <v>0</v>
      </c>
      <c r="BI272" s="226">
        <f>IF(N272="nulová",J272,0)</f>
        <v>0</v>
      </c>
      <c r="BJ272" s="19" t="s">
        <v>82</v>
      </c>
      <c r="BK272" s="226">
        <f>ROUND(I272*H272,2)</f>
        <v>0</v>
      </c>
      <c r="BL272" s="19" t="s">
        <v>211</v>
      </c>
      <c r="BM272" s="225" t="s">
        <v>698</v>
      </c>
    </row>
    <row r="273" spans="1:51" s="13" customFormat="1" ht="12">
      <c r="A273" s="13"/>
      <c r="B273" s="232"/>
      <c r="C273" s="233"/>
      <c r="D273" s="234" t="s">
        <v>159</v>
      </c>
      <c r="E273" s="235" t="s">
        <v>19</v>
      </c>
      <c r="F273" s="236" t="s">
        <v>680</v>
      </c>
      <c r="G273" s="233"/>
      <c r="H273" s="235" t="s">
        <v>19</v>
      </c>
      <c r="I273" s="237"/>
      <c r="J273" s="233"/>
      <c r="K273" s="233"/>
      <c r="L273" s="238"/>
      <c r="M273" s="239"/>
      <c r="N273" s="240"/>
      <c r="O273" s="240"/>
      <c r="P273" s="240"/>
      <c r="Q273" s="240"/>
      <c r="R273" s="240"/>
      <c r="S273" s="240"/>
      <c r="T273" s="241"/>
      <c r="U273" s="13"/>
      <c r="V273" s="13"/>
      <c r="W273" s="13"/>
      <c r="X273" s="13"/>
      <c r="Y273" s="13"/>
      <c r="Z273" s="13"/>
      <c r="AA273" s="13"/>
      <c r="AB273" s="13"/>
      <c r="AC273" s="13"/>
      <c r="AD273" s="13"/>
      <c r="AE273" s="13"/>
      <c r="AT273" s="242" t="s">
        <v>159</v>
      </c>
      <c r="AU273" s="242" t="s">
        <v>84</v>
      </c>
      <c r="AV273" s="13" t="s">
        <v>82</v>
      </c>
      <c r="AW273" s="13" t="s">
        <v>37</v>
      </c>
      <c r="AX273" s="13" t="s">
        <v>75</v>
      </c>
      <c r="AY273" s="242" t="s">
        <v>147</v>
      </c>
    </row>
    <row r="274" spans="1:51" s="14" customFormat="1" ht="12">
      <c r="A274" s="14"/>
      <c r="B274" s="243"/>
      <c r="C274" s="244"/>
      <c r="D274" s="234" t="s">
        <v>159</v>
      </c>
      <c r="E274" s="245" t="s">
        <v>19</v>
      </c>
      <c r="F274" s="246" t="s">
        <v>699</v>
      </c>
      <c r="G274" s="244"/>
      <c r="H274" s="247">
        <v>123.648</v>
      </c>
      <c r="I274" s="248"/>
      <c r="J274" s="244"/>
      <c r="K274" s="244"/>
      <c r="L274" s="249"/>
      <c r="M274" s="250"/>
      <c r="N274" s="251"/>
      <c r="O274" s="251"/>
      <c r="P274" s="251"/>
      <c r="Q274" s="251"/>
      <c r="R274" s="251"/>
      <c r="S274" s="251"/>
      <c r="T274" s="252"/>
      <c r="U274" s="14"/>
      <c r="V274" s="14"/>
      <c r="W274" s="14"/>
      <c r="X274" s="14"/>
      <c r="Y274" s="14"/>
      <c r="Z274" s="14"/>
      <c r="AA274" s="14"/>
      <c r="AB274" s="14"/>
      <c r="AC274" s="14"/>
      <c r="AD274" s="14"/>
      <c r="AE274" s="14"/>
      <c r="AT274" s="253" t="s">
        <v>159</v>
      </c>
      <c r="AU274" s="253" t="s">
        <v>84</v>
      </c>
      <c r="AV274" s="14" t="s">
        <v>84</v>
      </c>
      <c r="AW274" s="14" t="s">
        <v>37</v>
      </c>
      <c r="AX274" s="14" t="s">
        <v>75</v>
      </c>
      <c r="AY274" s="253" t="s">
        <v>147</v>
      </c>
    </row>
    <row r="275" spans="1:51" s="15" customFormat="1" ht="12">
      <c r="A275" s="15"/>
      <c r="B275" s="254"/>
      <c r="C275" s="255"/>
      <c r="D275" s="234" t="s">
        <v>159</v>
      </c>
      <c r="E275" s="256" t="s">
        <v>19</v>
      </c>
      <c r="F275" s="257" t="s">
        <v>162</v>
      </c>
      <c r="G275" s="255"/>
      <c r="H275" s="258">
        <v>123.648</v>
      </c>
      <c r="I275" s="259"/>
      <c r="J275" s="255"/>
      <c r="K275" s="255"/>
      <c r="L275" s="260"/>
      <c r="M275" s="261"/>
      <c r="N275" s="262"/>
      <c r="O275" s="262"/>
      <c r="P275" s="262"/>
      <c r="Q275" s="262"/>
      <c r="R275" s="262"/>
      <c r="S275" s="262"/>
      <c r="T275" s="263"/>
      <c r="U275" s="15"/>
      <c r="V275" s="15"/>
      <c r="W275" s="15"/>
      <c r="X275" s="15"/>
      <c r="Y275" s="15"/>
      <c r="Z275" s="15"/>
      <c r="AA275" s="15"/>
      <c r="AB275" s="15"/>
      <c r="AC275" s="15"/>
      <c r="AD275" s="15"/>
      <c r="AE275" s="15"/>
      <c r="AT275" s="264" t="s">
        <v>159</v>
      </c>
      <c r="AU275" s="264" t="s">
        <v>84</v>
      </c>
      <c r="AV275" s="15" t="s">
        <v>155</v>
      </c>
      <c r="AW275" s="15" t="s">
        <v>37</v>
      </c>
      <c r="AX275" s="15" t="s">
        <v>82</v>
      </c>
      <c r="AY275" s="264" t="s">
        <v>147</v>
      </c>
    </row>
    <row r="276" spans="1:51" s="14" customFormat="1" ht="12">
      <c r="A276" s="14"/>
      <c r="B276" s="243"/>
      <c r="C276" s="244"/>
      <c r="D276" s="234" t="s">
        <v>159</v>
      </c>
      <c r="E276" s="244"/>
      <c r="F276" s="246" t="s">
        <v>700</v>
      </c>
      <c r="G276" s="244"/>
      <c r="H276" s="247">
        <v>0.136</v>
      </c>
      <c r="I276" s="248"/>
      <c r="J276" s="244"/>
      <c r="K276" s="244"/>
      <c r="L276" s="249"/>
      <c r="M276" s="250"/>
      <c r="N276" s="251"/>
      <c r="O276" s="251"/>
      <c r="P276" s="251"/>
      <c r="Q276" s="251"/>
      <c r="R276" s="251"/>
      <c r="S276" s="251"/>
      <c r="T276" s="252"/>
      <c r="U276" s="14"/>
      <c r="V276" s="14"/>
      <c r="W276" s="14"/>
      <c r="X276" s="14"/>
      <c r="Y276" s="14"/>
      <c r="Z276" s="14"/>
      <c r="AA276" s="14"/>
      <c r="AB276" s="14"/>
      <c r="AC276" s="14"/>
      <c r="AD276" s="14"/>
      <c r="AE276" s="14"/>
      <c r="AT276" s="253" t="s">
        <v>159</v>
      </c>
      <c r="AU276" s="253" t="s">
        <v>84</v>
      </c>
      <c r="AV276" s="14" t="s">
        <v>84</v>
      </c>
      <c r="AW276" s="14" t="s">
        <v>4</v>
      </c>
      <c r="AX276" s="14" t="s">
        <v>82</v>
      </c>
      <c r="AY276" s="253" t="s">
        <v>147</v>
      </c>
    </row>
    <row r="277" spans="1:65" s="2" customFormat="1" ht="16.5" customHeight="1">
      <c r="A277" s="40"/>
      <c r="B277" s="41"/>
      <c r="C277" s="214" t="s">
        <v>701</v>
      </c>
      <c r="D277" s="214" t="s">
        <v>150</v>
      </c>
      <c r="E277" s="215" t="s">
        <v>672</v>
      </c>
      <c r="F277" s="216" t="s">
        <v>673</v>
      </c>
      <c r="G277" s="217" t="s">
        <v>336</v>
      </c>
      <c r="H277" s="218">
        <v>804.6</v>
      </c>
      <c r="I277" s="219"/>
      <c r="J277" s="220">
        <f>ROUND(I277*H277,2)</f>
        <v>0</v>
      </c>
      <c r="K277" s="216" t="s">
        <v>154</v>
      </c>
      <c r="L277" s="46"/>
      <c r="M277" s="221" t="s">
        <v>19</v>
      </c>
      <c r="N277" s="222" t="s">
        <v>46</v>
      </c>
      <c r="O277" s="86"/>
      <c r="P277" s="223">
        <f>O277*H277</f>
        <v>0</v>
      </c>
      <c r="Q277" s="223">
        <v>6E-05</v>
      </c>
      <c r="R277" s="223">
        <f>Q277*H277</f>
        <v>0.048276</v>
      </c>
      <c r="S277" s="223">
        <v>0</v>
      </c>
      <c r="T277" s="224">
        <f>S277*H277</f>
        <v>0</v>
      </c>
      <c r="U277" s="40"/>
      <c r="V277" s="40"/>
      <c r="W277" s="40"/>
      <c r="X277" s="40"/>
      <c r="Y277" s="40"/>
      <c r="Z277" s="40"/>
      <c r="AA277" s="40"/>
      <c r="AB277" s="40"/>
      <c r="AC277" s="40"/>
      <c r="AD277" s="40"/>
      <c r="AE277" s="40"/>
      <c r="AR277" s="225" t="s">
        <v>211</v>
      </c>
      <c r="AT277" s="225" t="s">
        <v>150</v>
      </c>
      <c r="AU277" s="225" t="s">
        <v>84</v>
      </c>
      <c r="AY277" s="19" t="s">
        <v>147</v>
      </c>
      <c r="BE277" s="226">
        <f>IF(N277="základní",J277,0)</f>
        <v>0</v>
      </c>
      <c r="BF277" s="226">
        <f>IF(N277="snížená",J277,0)</f>
        <v>0</v>
      </c>
      <c r="BG277" s="226">
        <f>IF(N277="zákl. přenesená",J277,0)</f>
        <v>0</v>
      </c>
      <c r="BH277" s="226">
        <f>IF(N277="sníž. přenesená",J277,0)</f>
        <v>0</v>
      </c>
      <c r="BI277" s="226">
        <f>IF(N277="nulová",J277,0)</f>
        <v>0</v>
      </c>
      <c r="BJ277" s="19" t="s">
        <v>82</v>
      </c>
      <c r="BK277" s="226">
        <f>ROUND(I277*H277,2)</f>
        <v>0</v>
      </c>
      <c r="BL277" s="19" t="s">
        <v>211</v>
      </c>
      <c r="BM277" s="225" t="s">
        <v>702</v>
      </c>
    </row>
    <row r="278" spans="1:47" s="2" customFormat="1" ht="12">
      <c r="A278" s="40"/>
      <c r="B278" s="41"/>
      <c r="C278" s="42"/>
      <c r="D278" s="227" t="s">
        <v>157</v>
      </c>
      <c r="E278" s="42"/>
      <c r="F278" s="228" t="s">
        <v>675</v>
      </c>
      <c r="G278" s="42"/>
      <c r="H278" s="42"/>
      <c r="I278" s="229"/>
      <c r="J278" s="42"/>
      <c r="K278" s="42"/>
      <c r="L278" s="46"/>
      <c r="M278" s="230"/>
      <c r="N278" s="231"/>
      <c r="O278" s="86"/>
      <c r="P278" s="86"/>
      <c r="Q278" s="86"/>
      <c r="R278" s="86"/>
      <c r="S278" s="86"/>
      <c r="T278" s="87"/>
      <c r="U278" s="40"/>
      <c r="V278" s="40"/>
      <c r="W278" s="40"/>
      <c r="X278" s="40"/>
      <c r="Y278" s="40"/>
      <c r="Z278" s="40"/>
      <c r="AA278" s="40"/>
      <c r="AB278" s="40"/>
      <c r="AC278" s="40"/>
      <c r="AD278" s="40"/>
      <c r="AE278" s="40"/>
      <c r="AT278" s="19" t="s">
        <v>157</v>
      </c>
      <c r="AU278" s="19" t="s">
        <v>84</v>
      </c>
    </row>
    <row r="279" spans="1:65" s="2" customFormat="1" ht="16.5" customHeight="1">
      <c r="A279" s="40"/>
      <c r="B279" s="41"/>
      <c r="C279" s="271" t="s">
        <v>703</v>
      </c>
      <c r="D279" s="271" t="s">
        <v>660</v>
      </c>
      <c r="E279" s="272" t="s">
        <v>704</v>
      </c>
      <c r="F279" s="273" t="s">
        <v>705</v>
      </c>
      <c r="G279" s="274" t="s">
        <v>179</v>
      </c>
      <c r="H279" s="275">
        <v>0.885</v>
      </c>
      <c r="I279" s="276"/>
      <c r="J279" s="277">
        <f>ROUND(I279*H279,2)</f>
        <v>0</v>
      </c>
      <c r="K279" s="273" t="s">
        <v>202</v>
      </c>
      <c r="L279" s="278"/>
      <c r="M279" s="279" t="s">
        <v>19</v>
      </c>
      <c r="N279" s="280" t="s">
        <v>46</v>
      </c>
      <c r="O279" s="86"/>
      <c r="P279" s="223">
        <f>O279*H279</f>
        <v>0</v>
      </c>
      <c r="Q279" s="223">
        <v>1</v>
      </c>
      <c r="R279" s="223">
        <f>Q279*H279</f>
        <v>0.885</v>
      </c>
      <c r="S279" s="223">
        <v>0</v>
      </c>
      <c r="T279" s="224">
        <f>S279*H279</f>
        <v>0</v>
      </c>
      <c r="U279" s="40"/>
      <c r="V279" s="40"/>
      <c r="W279" s="40"/>
      <c r="X279" s="40"/>
      <c r="Y279" s="40"/>
      <c r="Z279" s="40"/>
      <c r="AA279" s="40"/>
      <c r="AB279" s="40"/>
      <c r="AC279" s="40"/>
      <c r="AD279" s="40"/>
      <c r="AE279" s="40"/>
      <c r="AR279" s="225" t="s">
        <v>382</v>
      </c>
      <c r="AT279" s="225" t="s">
        <v>660</v>
      </c>
      <c r="AU279" s="225" t="s">
        <v>84</v>
      </c>
      <c r="AY279" s="19" t="s">
        <v>147</v>
      </c>
      <c r="BE279" s="226">
        <f>IF(N279="základní",J279,0)</f>
        <v>0</v>
      </c>
      <c r="BF279" s="226">
        <f>IF(N279="snížená",J279,0)</f>
        <v>0</v>
      </c>
      <c r="BG279" s="226">
        <f>IF(N279="zákl. přenesená",J279,0)</f>
        <v>0</v>
      </c>
      <c r="BH279" s="226">
        <f>IF(N279="sníž. přenesená",J279,0)</f>
        <v>0</v>
      </c>
      <c r="BI279" s="226">
        <f>IF(N279="nulová",J279,0)</f>
        <v>0</v>
      </c>
      <c r="BJ279" s="19" t="s">
        <v>82</v>
      </c>
      <c r="BK279" s="226">
        <f>ROUND(I279*H279,2)</f>
        <v>0</v>
      </c>
      <c r="BL279" s="19" t="s">
        <v>211</v>
      </c>
      <c r="BM279" s="225" t="s">
        <v>706</v>
      </c>
    </row>
    <row r="280" spans="1:51" s="13" customFormat="1" ht="12">
      <c r="A280" s="13"/>
      <c r="B280" s="232"/>
      <c r="C280" s="233"/>
      <c r="D280" s="234" t="s">
        <v>159</v>
      </c>
      <c r="E280" s="235" t="s">
        <v>19</v>
      </c>
      <c r="F280" s="236" t="s">
        <v>707</v>
      </c>
      <c r="G280" s="233"/>
      <c r="H280" s="235" t="s">
        <v>19</v>
      </c>
      <c r="I280" s="237"/>
      <c r="J280" s="233"/>
      <c r="K280" s="233"/>
      <c r="L280" s="238"/>
      <c r="M280" s="239"/>
      <c r="N280" s="240"/>
      <c r="O280" s="240"/>
      <c r="P280" s="240"/>
      <c r="Q280" s="240"/>
      <c r="R280" s="240"/>
      <c r="S280" s="240"/>
      <c r="T280" s="241"/>
      <c r="U280" s="13"/>
      <c r="V280" s="13"/>
      <c r="W280" s="13"/>
      <c r="X280" s="13"/>
      <c r="Y280" s="13"/>
      <c r="Z280" s="13"/>
      <c r="AA280" s="13"/>
      <c r="AB280" s="13"/>
      <c r="AC280" s="13"/>
      <c r="AD280" s="13"/>
      <c r="AE280" s="13"/>
      <c r="AT280" s="242" t="s">
        <v>159</v>
      </c>
      <c r="AU280" s="242" t="s">
        <v>84</v>
      </c>
      <c r="AV280" s="13" t="s">
        <v>82</v>
      </c>
      <c r="AW280" s="13" t="s">
        <v>37</v>
      </c>
      <c r="AX280" s="13" t="s">
        <v>75</v>
      </c>
      <c r="AY280" s="242" t="s">
        <v>147</v>
      </c>
    </row>
    <row r="281" spans="1:51" s="14" customFormat="1" ht="12">
      <c r="A281" s="14"/>
      <c r="B281" s="243"/>
      <c r="C281" s="244"/>
      <c r="D281" s="234" t="s">
        <v>159</v>
      </c>
      <c r="E281" s="245" t="s">
        <v>19</v>
      </c>
      <c r="F281" s="246" t="s">
        <v>708</v>
      </c>
      <c r="G281" s="244"/>
      <c r="H281" s="247">
        <v>804.6</v>
      </c>
      <c r="I281" s="248"/>
      <c r="J281" s="244"/>
      <c r="K281" s="244"/>
      <c r="L281" s="249"/>
      <c r="M281" s="250"/>
      <c r="N281" s="251"/>
      <c r="O281" s="251"/>
      <c r="P281" s="251"/>
      <c r="Q281" s="251"/>
      <c r="R281" s="251"/>
      <c r="S281" s="251"/>
      <c r="T281" s="252"/>
      <c r="U281" s="14"/>
      <c r="V281" s="14"/>
      <c r="W281" s="14"/>
      <c r="X281" s="14"/>
      <c r="Y281" s="14"/>
      <c r="Z281" s="14"/>
      <c r="AA281" s="14"/>
      <c r="AB281" s="14"/>
      <c r="AC281" s="14"/>
      <c r="AD281" s="14"/>
      <c r="AE281" s="14"/>
      <c r="AT281" s="253" t="s">
        <v>159</v>
      </c>
      <c r="AU281" s="253" t="s">
        <v>84</v>
      </c>
      <c r="AV281" s="14" t="s">
        <v>84</v>
      </c>
      <c r="AW281" s="14" t="s">
        <v>37</v>
      </c>
      <c r="AX281" s="14" t="s">
        <v>75</v>
      </c>
      <c r="AY281" s="253" t="s">
        <v>147</v>
      </c>
    </row>
    <row r="282" spans="1:51" s="15" customFormat="1" ht="12">
      <c r="A282" s="15"/>
      <c r="B282" s="254"/>
      <c r="C282" s="255"/>
      <c r="D282" s="234" t="s">
        <v>159</v>
      </c>
      <c r="E282" s="256" t="s">
        <v>19</v>
      </c>
      <c r="F282" s="257" t="s">
        <v>162</v>
      </c>
      <c r="G282" s="255"/>
      <c r="H282" s="258">
        <v>804.6</v>
      </c>
      <c r="I282" s="259"/>
      <c r="J282" s="255"/>
      <c r="K282" s="255"/>
      <c r="L282" s="260"/>
      <c r="M282" s="261"/>
      <c r="N282" s="262"/>
      <c r="O282" s="262"/>
      <c r="P282" s="262"/>
      <c r="Q282" s="262"/>
      <c r="R282" s="262"/>
      <c r="S282" s="262"/>
      <c r="T282" s="263"/>
      <c r="U282" s="15"/>
      <c r="V282" s="15"/>
      <c r="W282" s="15"/>
      <c r="X282" s="15"/>
      <c r="Y282" s="15"/>
      <c r="Z282" s="15"/>
      <c r="AA282" s="15"/>
      <c r="AB282" s="15"/>
      <c r="AC282" s="15"/>
      <c r="AD282" s="15"/>
      <c r="AE282" s="15"/>
      <c r="AT282" s="264" t="s">
        <v>159</v>
      </c>
      <c r="AU282" s="264" t="s">
        <v>84</v>
      </c>
      <c r="AV282" s="15" t="s">
        <v>155</v>
      </c>
      <c r="AW282" s="15" t="s">
        <v>37</v>
      </c>
      <c r="AX282" s="15" t="s">
        <v>82</v>
      </c>
      <c r="AY282" s="264" t="s">
        <v>147</v>
      </c>
    </row>
    <row r="283" spans="1:51" s="14" customFormat="1" ht="12">
      <c r="A283" s="14"/>
      <c r="B283" s="243"/>
      <c r="C283" s="244"/>
      <c r="D283" s="234" t="s">
        <v>159</v>
      </c>
      <c r="E283" s="244"/>
      <c r="F283" s="246" t="s">
        <v>709</v>
      </c>
      <c r="G283" s="244"/>
      <c r="H283" s="247">
        <v>0.885</v>
      </c>
      <c r="I283" s="248"/>
      <c r="J283" s="244"/>
      <c r="K283" s="244"/>
      <c r="L283" s="249"/>
      <c r="M283" s="250"/>
      <c r="N283" s="251"/>
      <c r="O283" s="251"/>
      <c r="P283" s="251"/>
      <c r="Q283" s="251"/>
      <c r="R283" s="251"/>
      <c r="S283" s="251"/>
      <c r="T283" s="252"/>
      <c r="U283" s="14"/>
      <c r="V283" s="14"/>
      <c r="W283" s="14"/>
      <c r="X283" s="14"/>
      <c r="Y283" s="14"/>
      <c r="Z283" s="14"/>
      <c r="AA283" s="14"/>
      <c r="AB283" s="14"/>
      <c r="AC283" s="14"/>
      <c r="AD283" s="14"/>
      <c r="AE283" s="14"/>
      <c r="AT283" s="253" t="s">
        <v>159</v>
      </c>
      <c r="AU283" s="253" t="s">
        <v>84</v>
      </c>
      <c r="AV283" s="14" t="s">
        <v>84</v>
      </c>
      <c r="AW283" s="14" t="s">
        <v>4</v>
      </c>
      <c r="AX283" s="14" t="s">
        <v>82</v>
      </c>
      <c r="AY283" s="253" t="s">
        <v>147</v>
      </c>
    </row>
    <row r="284" spans="1:65" s="2" customFormat="1" ht="24.15" customHeight="1">
      <c r="A284" s="40"/>
      <c r="B284" s="41"/>
      <c r="C284" s="214" t="s">
        <v>710</v>
      </c>
      <c r="D284" s="214" t="s">
        <v>150</v>
      </c>
      <c r="E284" s="215" t="s">
        <v>711</v>
      </c>
      <c r="F284" s="216" t="s">
        <v>712</v>
      </c>
      <c r="G284" s="217" t="s">
        <v>179</v>
      </c>
      <c r="H284" s="218">
        <v>2.05</v>
      </c>
      <c r="I284" s="219"/>
      <c r="J284" s="220">
        <f>ROUND(I284*H284,2)</f>
        <v>0</v>
      </c>
      <c r="K284" s="216" t="s">
        <v>154</v>
      </c>
      <c r="L284" s="46"/>
      <c r="M284" s="221" t="s">
        <v>19</v>
      </c>
      <c r="N284" s="222" t="s">
        <v>46</v>
      </c>
      <c r="O284" s="86"/>
      <c r="P284" s="223">
        <f>O284*H284</f>
        <v>0</v>
      </c>
      <c r="Q284" s="223">
        <v>0</v>
      </c>
      <c r="R284" s="223">
        <f>Q284*H284</f>
        <v>0</v>
      </c>
      <c r="S284" s="223">
        <v>0</v>
      </c>
      <c r="T284" s="224">
        <f>S284*H284</f>
        <v>0</v>
      </c>
      <c r="U284" s="40"/>
      <c r="V284" s="40"/>
      <c r="W284" s="40"/>
      <c r="X284" s="40"/>
      <c r="Y284" s="40"/>
      <c r="Z284" s="40"/>
      <c r="AA284" s="40"/>
      <c r="AB284" s="40"/>
      <c r="AC284" s="40"/>
      <c r="AD284" s="40"/>
      <c r="AE284" s="40"/>
      <c r="AR284" s="225" t="s">
        <v>211</v>
      </c>
      <c r="AT284" s="225" t="s">
        <v>150</v>
      </c>
      <c r="AU284" s="225" t="s">
        <v>84</v>
      </c>
      <c r="AY284" s="19" t="s">
        <v>147</v>
      </c>
      <c r="BE284" s="226">
        <f>IF(N284="základní",J284,0)</f>
        <v>0</v>
      </c>
      <c r="BF284" s="226">
        <f>IF(N284="snížená",J284,0)</f>
        <v>0</v>
      </c>
      <c r="BG284" s="226">
        <f>IF(N284="zákl. přenesená",J284,0)</f>
        <v>0</v>
      </c>
      <c r="BH284" s="226">
        <f>IF(N284="sníž. přenesená",J284,0)</f>
        <v>0</v>
      </c>
      <c r="BI284" s="226">
        <f>IF(N284="nulová",J284,0)</f>
        <v>0</v>
      </c>
      <c r="BJ284" s="19" t="s">
        <v>82</v>
      </c>
      <c r="BK284" s="226">
        <f>ROUND(I284*H284,2)</f>
        <v>0</v>
      </c>
      <c r="BL284" s="19" t="s">
        <v>211</v>
      </c>
      <c r="BM284" s="225" t="s">
        <v>713</v>
      </c>
    </row>
    <row r="285" spans="1:47" s="2" customFormat="1" ht="12">
      <c r="A285" s="40"/>
      <c r="B285" s="41"/>
      <c r="C285" s="42"/>
      <c r="D285" s="227" t="s">
        <v>157</v>
      </c>
      <c r="E285" s="42"/>
      <c r="F285" s="228" t="s">
        <v>714</v>
      </c>
      <c r="G285" s="42"/>
      <c r="H285" s="42"/>
      <c r="I285" s="229"/>
      <c r="J285" s="42"/>
      <c r="K285" s="42"/>
      <c r="L285" s="46"/>
      <c r="M285" s="230"/>
      <c r="N285" s="231"/>
      <c r="O285" s="86"/>
      <c r="P285" s="86"/>
      <c r="Q285" s="86"/>
      <c r="R285" s="86"/>
      <c r="S285" s="86"/>
      <c r="T285" s="87"/>
      <c r="U285" s="40"/>
      <c r="V285" s="40"/>
      <c r="W285" s="40"/>
      <c r="X285" s="40"/>
      <c r="Y285" s="40"/>
      <c r="Z285" s="40"/>
      <c r="AA285" s="40"/>
      <c r="AB285" s="40"/>
      <c r="AC285" s="40"/>
      <c r="AD285" s="40"/>
      <c r="AE285" s="40"/>
      <c r="AT285" s="19" t="s">
        <v>157</v>
      </c>
      <c r="AU285" s="19" t="s">
        <v>84</v>
      </c>
    </row>
    <row r="286" spans="1:65" s="2" customFormat="1" ht="24.15" customHeight="1">
      <c r="A286" s="40"/>
      <c r="B286" s="41"/>
      <c r="C286" s="214" t="s">
        <v>715</v>
      </c>
      <c r="D286" s="214" t="s">
        <v>150</v>
      </c>
      <c r="E286" s="215" t="s">
        <v>716</v>
      </c>
      <c r="F286" s="216" t="s">
        <v>717</v>
      </c>
      <c r="G286" s="217" t="s">
        <v>179</v>
      </c>
      <c r="H286" s="218">
        <v>2.05</v>
      </c>
      <c r="I286" s="219"/>
      <c r="J286" s="220">
        <f>ROUND(I286*H286,2)</f>
        <v>0</v>
      </c>
      <c r="K286" s="216" t="s">
        <v>154</v>
      </c>
      <c r="L286" s="46"/>
      <c r="M286" s="221" t="s">
        <v>19</v>
      </c>
      <c r="N286" s="222" t="s">
        <v>46</v>
      </c>
      <c r="O286" s="86"/>
      <c r="P286" s="223">
        <f>O286*H286</f>
        <v>0</v>
      </c>
      <c r="Q286" s="223">
        <v>0</v>
      </c>
      <c r="R286" s="223">
        <f>Q286*H286</f>
        <v>0</v>
      </c>
      <c r="S286" s="223">
        <v>0</v>
      </c>
      <c r="T286" s="224">
        <f>S286*H286</f>
        <v>0</v>
      </c>
      <c r="U286" s="40"/>
      <c r="V286" s="40"/>
      <c r="W286" s="40"/>
      <c r="X286" s="40"/>
      <c r="Y286" s="40"/>
      <c r="Z286" s="40"/>
      <c r="AA286" s="40"/>
      <c r="AB286" s="40"/>
      <c r="AC286" s="40"/>
      <c r="AD286" s="40"/>
      <c r="AE286" s="40"/>
      <c r="AR286" s="225" t="s">
        <v>211</v>
      </c>
      <c r="AT286" s="225" t="s">
        <v>150</v>
      </c>
      <c r="AU286" s="225" t="s">
        <v>84</v>
      </c>
      <c r="AY286" s="19" t="s">
        <v>147</v>
      </c>
      <c r="BE286" s="226">
        <f>IF(N286="základní",J286,0)</f>
        <v>0</v>
      </c>
      <c r="BF286" s="226">
        <f>IF(N286="snížená",J286,0)</f>
        <v>0</v>
      </c>
      <c r="BG286" s="226">
        <f>IF(N286="zákl. přenesená",J286,0)</f>
        <v>0</v>
      </c>
      <c r="BH286" s="226">
        <f>IF(N286="sníž. přenesená",J286,0)</f>
        <v>0</v>
      </c>
      <c r="BI286" s="226">
        <f>IF(N286="nulová",J286,0)</f>
        <v>0</v>
      </c>
      <c r="BJ286" s="19" t="s">
        <v>82</v>
      </c>
      <c r="BK286" s="226">
        <f>ROUND(I286*H286,2)</f>
        <v>0</v>
      </c>
      <c r="BL286" s="19" t="s">
        <v>211</v>
      </c>
      <c r="BM286" s="225" t="s">
        <v>718</v>
      </c>
    </row>
    <row r="287" spans="1:47" s="2" customFormat="1" ht="12">
      <c r="A287" s="40"/>
      <c r="B287" s="41"/>
      <c r="C287" s="42"/>
      <c r="D287" s="227" t="s">
        <v>157</v>
      </c>
      <c r="E287" s="42"/>
      <c r="F287" s="228" t="s">
        <v>719</v>
      </c>
      <c r="G287" s="42"/>
      <c r="H287" s="42"/>
      <c r="I287" s="229"/>
      <c r="J287" s="42"/>
      <c r="K287" s="42"/>
      <c r="L287" s="46"/>
      <c r="M287" s="230"/>
      <c r="N287" s="231"/>
      <c r="O287" s="86"/>
      <c r="P287" s="86"/>
      <c r="Q287" s="86"/>
      <c r="R287" s="86"/>
      <c r="S287" s="86"/>
      <c r="T287" s="87"/>
      <c r="U287" s="40"/>
      <c r="V287" s="40"/>
      <c r="W287" s="40"/>
      <c r="X287" s="40"/>
      <c r="Y287" s="40"/>
      <c r="Z287" s="40"/>
      <c r="AA287" s="40"/>
      <c r="AB287" s="40"/>
      <c r="AC287" s="40"/>
      <c r="AD287" s="40"/>
      <c r="AE287" s="40"/>
      <c r="AT287" s="19" t="s">
        <v>157</v>
      </c>
      <c r="AU287" s="19" t="s">
        <v>84</v>
      </c>
    </row>
    <row r="288" spans="1:65" s="2" customFormat="1" ht="24.15" customHeight="1">
      <c r="A288" s="40"/>
      <c r="B288" s="41"/>
      <c r="C288" s="214" t="s">
        <v>720</v>
      </c>
      <c r="D288" s="214" t="s">
        <v>150</v>
      </c>
      <c r="E288" s="215" t="s">
        <v>721</v>
      </c>
      <c r="F288" s="216" t="s">
        <v>722</v>
      </c>
      <c r="G288" s="217" t="s">
        <v>179</v>
      </c>
      <c r="H288" s="218">
        <v>2.05</v>
      </c>
      <c r="I288" s="219"/>
      <c r="J288" s="220">
        <f>ROUND(I288*H288,2)</f>
        <v>0</v>
      </c>
      <c r="K288" s="216" t="s">
        <v>154</v>
      </c>
      <c r="L288" s="46"/>
      <c r="M288" s="221" t="s">
        <v>19</v>
      </c>
      <c r="N288" s="222" t="s">
        <v>46</v>
      </c>
      <c r="O288" s="86"/>
      <c r="P288" s="223">
        <f>O288*H288</f>
        <v>0</v>
      </c>
      <c r="Q288" s="223">
        <v>0</v>
      </c>
      <c r="R288" s="223">
        <f>Q288*H288</f>
        <v>0</v>
      </c>
      <c r="S288" s="223">
        <v>0</v>
      </c>
      <c r="T288" s="224">
        <f>S288*H288</f>
        <v>0</v>
      </c>
      <c r="U288" s="40"/>
      <c r="V288" s="40"/>
      <c r="W288" s="40"/>
      <c r="X288" s="40"/>
      <c r="Y288" s="40"/>
      <c r="Z288" s="40"/>
      <c r="AA288" s="40"/>
      <c r="AB288" s="40"/>
      <c r="AC288" s="40"/>
      <c r="AD288" s="40"/>
      <c r="AE288" s="40"/>
      <c r="AR288" s="225" t="s">
        <v>211</v>
      </c>
      <c r="AT288" s="225" t="s">
        <v>150</v>
      </c>
      <c r="AU288" s="225" t="s">
        <v>84</v>
      </c>
      <c r="AY288" s="19" t="s">
        <v>147</v>
      </c>
      <c r="BE288" s="226">
        <f>IF(N288="základní",J288,0)</f>
        <v>0</v>
      </c>
      <c r="BF288" s="226">
        <f>IF(N288="snížená",J288,0)</f>
        <v>0</v>
      </c>
      <c r="BG288" s="226">
        <f>IF(N288="zákl. přenesená",J288,0)</f>
        <v>0</v>
      </c>
      <c r="BH288" s="226">
        <f>IF(N288="sníž. přenesená",J288,0)</f>
        <v>0</v>
      </c>
      <c r="BI288" s="226">
        <f>IF(N288="nulová",J288,0)</f>
        <v>0</v>
      </c>
      <c r="BJ288" s="19" t="s">
        <v>82</v>
      </c>
      <c r="BK288" s="226">
        <f>ROUND(I288*H288,2)</f>
        <v>0</v>
      </c>
      <c r="BL288" s="19" t="s">
        <v>211</v>
      </c>
      <c r="BM288" s="225" t="s">
        <v>723</v>
      </c>
    </row>
    <row r="289" spans="1:47" s="2" customFormat="1" ht="12">
      <c r="A289" s="40"/>
      <c r="B289" s="41"/>
      <c r="C289" s="42"/>
      <c r="D289" s="227" t="s">
        <v>157</v>
      </c>
      <c r="E289" s="42"/>
      <c r="F289" s="228" t="s">
        <v>724</v>
      </c>
      <c r="G289" s="42"/>
      <c r="H289" s="42"/>
      <c r="I289" s="229"/>
      <c r="J289" s="42"/>
      <c r="K289" s="42"/>
      <c r="L289" s="46"/>
      <c r="M289" s="230"/>
      <c r="N289" s="231"/>
      <c r="O289" s="86"/>
      <c r="P289" s="86"/>
      <c r="Q289" s="86"/>
      <c r="R289" s="86"/>
      <c r="S289" s="86"/>
      <c r="T289" s="87"/>
      <c r="U289" s="40"/>
      <c r="V289" s="40"/>
      <c r="W289" s="40"/>
      <c r="X289" s="40"/>
      <c r="Y289" s="40"/>
      <c r="Z289" s="40"/>
      <c r="AA289" s="40"/>
      <c r="AB289" s="40"/>
      <c r="AC289" s="40"/>
      <c r="AD289" s="40"/>
      <c r="AE289" s="40"/>
      <c r="AT289" s="19" t="s">
        <v>157</v>
      </c>
      <c r="AU289" s="19" t="s">
        <v>84</v>
      </c>
    </row>
    <row r="290" spans="1:63" s="12" customFormat="1" ht="22.8" customHeight="1">
      <c r="A290" s="12"/>
      <c r="B290" s="198"/>
      <c r="C290" s="199"/>
      <c r="D290" s="200" t="s">
        <v>74</v>
      </c>
      <c r="E290" s="212" t="s">
        <v>348</v>
      </c>
      <c r="F290" s="212" t="s">
        <v>349</v>
      </c>
      <c r="G290" s="199"/>
      <c r="H290" s="199"/>
      <c r="I290" s="202"/>
      <c r="J290" s="213">
        <f>BK290</f>
        <v>0</v>
      </c>
      <c r="K290" s="199"/>
      <c r="L290" s="204"/>
      <c r="M290" s="205"/>
      <c r="N290" s="206"/>
      <c r="O290" s="206"/>
      <c r="P290" s="207">
        <f>SUM(P291:P354)</f>
        <v>0</v>
      </c>
      <c r="Q290" s="206"/>
      <c r="R290" s="207">
        <f>SUM(R291:R354)</f>
        <v>2.0028556899999996</v>
      </c>
      <c r="S290" s="206"/>
      <c r="T290" s="208">
        <f>SUM(T291:T354)</f>
        <v>0</v>
      </c>
      <c r="U290" s="12"/>
      <c r="V290" s="12"/>
      <c r="W290" s="12"/>
      <c r="X290" s="12"/>
      <c r="Y290" s="12"/>
      <c r="Z290" s="12"/>
      <c r="AA290" s="12"/>
      <c r="AB290" s="12"/>
      <c r="AC290" s="12"/>
      <c r="AD290" s="12"/>
      <c r="AE290" s="12"/>
      <c r="AR290" s="209" t="s">
        <v>84</v>
      </c>
      <c r="AT290" s="210" t="s">
        <v>74</v>
      </c>
      <c r="AU290" s="210" t="s">
        <v>82</v>
      </c>
      <c r="AY290" s="209" t="s">
        <v>147</v>
      </c>
      <c r="BK290" s="211">
        <f>SUM(BK291:BK354)</f>
        <v>0</v>
      </c>
    </row>
    <row r="291" spans="1:65" s="2" customFormat="1" ht="21.75" customHeight="1">
      <c r="A291" s="40"/>
      <c r="B291" s="41"/>
      <c r="C291" s="214" t="s">
        <v>725</v>
      </c>
      <c r="D291" s="214" t="s">
        <v>150</v>
      </c>
      <c r="E291" s="215" t="s">
        <v>726</v>
      </c>
      <c r="F291" s="216" t="s">
        <v>727</v>
      </c>
      <c r="G291" s="217" t="s">
        <v>236</v>
      </c>
      <c r="H291" s="218">
        <v>319.54</v>
      </c>
      <c r="I291" s="219"/>
      <c r="J291" s="220">
        <f>ROUND(I291*H291,2)</f>
        <v>0</v>
      </c>
      <c r="K291" s="216" t="s">
        <v>154</v>
      </c>
      <c r="L291" s="46"/>
      <c r="M291" s="221" t="s">
        <v>19</v>
      </c>
      <c r="N291" s="222" t="s">
        <v>46</v>
      </c>
      <c r="O291" s="86"/>
      <c r="P291" s="223">
        <f>O291*H291</f>
        <v>0</v>
      </c>
      <c r="Q291" s="223">
        <v>0</v>
      </c>
      <c r="R291" s="223">
        <f>Q291*H291</f>
        <v>0</v>
      </c>
      <c r="S291" s="223">
        <v>0</v>
      </c>
      <c r="T291" s="224">
        <f>S291*H291</f>
        <v>0</v>
      </c>
      <c r="U291" s="40"/>
      <c r="V291" s="40"/>
      <c r="W291" s="40"/>
      <c r="X291" s="40"/>
      <c r="Y291" s="40"/>
      <c r="Z291" s="40"/>
      <c r="AA291" s="40"/>
      <c r="AB291" s="40"/>
      <c r="AC291" s="40"/>
      <c r="AD291" s="40"/>
      <c r="AE291" s="40"/>
      <c r="AR291" s="225" t="s">
        <v>211</v>
      </c>
      <c r="AT291" s="225" t="s">
        <v>150</v>
      </c>
      <c r="AU291" s="225" t="s">
        <v>84</v>
      </c>
      <c r="AY291" s="19" t="s">
        <v>147</v>
      </c>
      <c r="BE291" s="226">
        <f>IF(N291="základní",J291,0)</f>
        <v>0</v>
      </c>
      <c r="BF291" s="226">
        <f>IF(N291="snížená",J291,0)</f>
        <v>0</v>
      </c>
      <c r="BG291" s="226">
        <f>IF(N291="zákl. přenesená",J291,0)</f>
        <v>0</v>
      </c>
      <c r="BH291" s="226">
        <f>IF(N291="sníž. přenesená",J291,0)</f>
        <v>0</v>
      </c>
      <c r="BI291" s="226">
        <f>IF(N291="nulová",J291,0)</f>
        <v>0</v>
      </c>
      <c r="BJ291" s="19" t="s">
        <v>82</v>
      </c>
      <c r="BK291" s="226">
        <f>ROUND(I291*H291,2)</f>
        <v>0</v>
      </c>
      <c r="BL291" s="19" t="s">
        <v>211</v>
      </c>
      <c r="BM291" s="225" t="s">
        <v>728</v>
      </c>
    </row>
    <row r="292" spans="1:47" s="2" customFormat="1" ht="12">
      <c r="A292" s="40"/>
      <c r="B292" s="41"/>
      <c r="C292" s="42"/>
      <c r="D292" s="227" t="s">
        <v>157</v>
      </c>
      <c r="E292" s="42"/>
      <c r="F292" s="228" t="s">
        <v>729</v>
      </c>
      <c r="G292" s="42"/>
      <c r="H292" s="42"/>
      <c r="I292" s="229"/>
      <c r="J292" s="42"/>
      <c r="K292" s="42"/>
      <c r="L292" s="46"/>
      <c r="M292" s="230"/>
      <c r="N292" s="231"/>
      <c r="O292" s="86"/>
      <c r="P292" s="86"/>
      <c r="Q292" s="86"/>
      <c r="R292" s="86"/>
      <c r="S292" s="86"/>
      <c r="T292" s="87"/>
      <c r="U292" s="40"/>
      <c r="V292" s="40"/>
      <c r="W292" s="40"/>
      <c r="X292" s="40"/>
      <c r="Y292" s="40"/>
      <c r="Z292" s="40"/>
      <c r="AA292" s="40"/>
      <c r="AB292" s="40"/>
      <c r="AC292" s="40"/>
      <c r="AD292" s="40"/>
      <c r="AE292" s="40"/>
      <c r="AT292" s="19" t="s">
        <v>157</v>
      </c>
      <c r="AU292" s="19" t="s">
        <v>84</v>
      </c>
    </row>
    <row r="293" spans="1:51" s="13" customFormat="1" ht="12">
      <c r="A293" s="13"/>
      <c r="B293" s="232"/>
      <c r="C293" s="233"/>
      <c r="D293" s="234" t="s">
        <v>159</v>
      </c>
      <c r="E293" s="235" t="s">
        <v>19</v>
      </c>
      <c r="F293" s="236" t="s">
        <v>730</v>
      </c>
      <c r="G293" s="233"/>
      <c r="H293" s="235" t="s">
        <v>19</v>
      </c>
      <c r="I293" s="237"/>
      <c r="J293" s="233"/>
      <c r="K293" s="233"/>
      <c r="L293" s="238"/>
      <c r="M293" s="239"/>
      <c r="N293" s="240"/>
      <c r="O293" s="240"/>
      <c r="P293" s="240"/>
      <c r="Q293" s="240"/>
      <c r="R293" s="240"/>
      <c r="S293" s="240"/>
      <c r="T293" s="241"/>
      <c r="U293" s="13"/>
      <c r="V293" s="13"/>
      <c r="W293" s="13"/>
      <c r="X293" s="13"/>
      <c r="Y293" s="13"/>
      <c r="Z293" s="13"/>
      <c r="AA293" s="13"/>
      <c r="AB293" s="13"/>
      <c r="AC293" s="13"/>
      <c r="AD293" s="13"/>
      <c r="AE293" s="13"/>
      <c r="AT293" s="242" t="s">
        <v>159</v>
      </c>
      <c r="AU293" s="242" t="s">
        <v>84</v>
      </c>
      <c r="AV293" s="13" t="s">
        <v>82</v>
      </c>
      <c r="AW293" s="13" t="s">
        <v>37</v>
      </c>
      <c r="AX293" s="13" t="s">
        <v>75</v>
      </c>
      <c r="AY293" s="242" t="s">
        <v>147</v>
      </c>
    </row>
    <row r="294" spans="1:51" s="14" customFormat="1" ht="12">
      <c r="A294" s="14"/>
      <c r="B294" s="243"/>
      <c r="C294" s="244"/>
      <c r="D294" s="234" t="s">
        <v>159</v>
      </c>
      <c r="E294" s="245" t="s">
        <v>19</v>
      </c>
      <c r="F294" s="246" t="s">
        <v>450</v>
      </c>
      <c r="G294" s="244"/>
      <c r="H294" s="247">
        <v>253.16</v>
      </c>
      <c r="I294" s="248"/>
      <c r="J294" s="244"/>
      <c r="K294" s="244"/>
      <c r="L294" s="249"/>
      <c r="M294" s="250"/>
      <c r="N294" s="251"/>
      <c r="O294" s="251"/>
      <c r="P294" s="251"/>
      <c r="Q294" s="251"/>
      <c r="R294" s="251"/>
      <c r="S294" s="251"/>
      <c r="T294" s="252"/>
      <c r="U294" s="14"/>
      <c r="V294" s="14"/>
      <c r="W294" s="14"/>
      <c r="X294" s="14"/>
      <c r="Y294" s="14"/>
      <c r="Z294" s="14"/>
      <c r="AA294" s="14"/>
      <c r="AB294" s="14"/>
      <c r="AC294" s="14"/>
      <c r="AD294" s="14"/>
      <c r="AE294" s="14"/>
      <c r="AT294" s="253" t="s">
        <v>159</v>
      </c>
      <c r="AU294" s="253" t="s">
        <v>84</v>
      </c>
      <c r="AV294" s="14" t="s">
        <v>84</v>
      </c>
      <c r="AW294" s="14" t="s">
        <v>37</v>
      </c>
      <c r="AX294" s="14" t="s">
        <v>75</v>
      </c>
      <c r="AY294" s="253" t="s">
        <v>147</v>
      </c>
    </row>
    <row r="295" spans="1:51" s="14" customFormat="1" ht="12">
      <c r="A295" s="14"/>
      <c r="B295" s="243"/>
      <c r="C295" s="244"/>
      <c r="D295" s="234" t="s">
        <v>159</v>
      </c>
      <c r="E295" s="245" t="s">
        <v>19</v>
      </c>
      <c r="F295" s="246" t="s">
        <v>452</v>
      </c>
      <c r="G295" s="244"/>
      <c r="H295" s="247">
        <v>66.38</v>
      </c>
      <c r="I295" s="248"/>
      <c r="J295" s="244"/>
      <c r="K295" s="244"/>
      <c r="L295" s="249"/>
      <c r="M295" s="250"/>
      <c r="N295" s="251"/>
      <c r="O295" s="251"/>
      <c r="P295" s="251"/>
      <c r="Q295" s="251"/>
      <c r="R295" s="251"/>
      <c r="S295" s="251"/>
      <c r="T295" s="252"/>
      <c r="U295" s="14"/>
      <c r="V295" s="14"/>
      <c r="W295" s="14"/>
      <c r="X295" s="14"/>
      <c r="Y295" s="14"/>
      <c r="Z295" s="14"/>
      <c r="AA295" s="14"/>
      <c r="AB295" s="14"/>
      <c r="AC295" s="14"/>
      <c r="AD295" s="14"/>
      <c r="AE295" s="14"/>
      <c r="AT295" s="253" t="s">
        <v>159</v>
      </c>
      <c r="AU295" s="253" t="s">
        <v>84</v>
      </c>
      <c r="AV295" s="14" t="s">
        <v>84</v>
      </c>
      <c r="AW295" s="14" t="s">
        <v>37</v>
      </c>
      <c r="AX295" s="14" t="s">
        <v>75</v>
      </c>
      <c r="AY295" s="253" t="s">
        <v>147</v>
      </c>
    </row>
    <row r="296" spans="1:51" s="15" customFormat="1" ht="12">
      <c r="A296" s="15"/>
      <c r="B296" s="254"/>
      <c r="C296" s="255"/>
      <c r="D296" s="234" t="s">
        <v>159</v>
      </c>
      <c r="E296" s="256" t="s">
        <v>19</v>
      </c>
      <c r="F296" s="257" t="s">
        <v>162</v>
      </c>
      <c r="G296" s="255"/>
      <c r="H296" s="258">
        <v>319.54</v>
      </c>
      <c r="I296" s="259"/>
      <c r="J296" s="255"/>
      <c r="K296" s="255"/>
      <c r="L296" s="260"/>
      <c r="M296" s="261"/>
      <c r="N296" s="262"/>
      <c r="O296" s="262"/>
      <c r="P296" s="262"/>
      <c r="Q296" s="262"/>
      <c r="R296" s="262"/>
      <c r="S296" s="262"/>
      <c r="T296" s="263"/>
      <c r="U296" s="15"/>
      <c r="V296" s="15"/>
      <c r="W296" s="15"/>
      <c r="X296" s="15"/>
      <c r="Y296" s="15"/>
      <c r="Z296" s="15"/>
      <c r="AA296" s="15"/>
      <c r="AB296" s="15"/>
      <c r="AC296" s="15"/>
      <c r="AD296" s="15"/>
      <c r="AE296" s="15"/>
      <c r="AT296" s="264" t="s">
        <v>159</v>
      </c>
      <c r="AU296" s="264" t="s">
        <v>84</v>
      </c>
      <c r="AV296" s="15" t="s">
        <v>155</v>
      </c>
      <c r="AW296" s="15" t="s">
        <v>37</v>
      </c>
      <c r="AX296" s="15" t="s">
        <v>82</v>
      </c>
      <c r="AY296" s="264" t="s">
        <v>147</v>
      </c>
    </row>
    <row r="297" spans="1:65" s="2" customFormat="1" ht="16.5" customHeight="1">
      <c r="A297" s="40"/>
      <c r="B297" s="41"/>
      <c r="C297" s="214" t="s">
        <v>731</v>
      </c>
      <c r="D297" s="214" t="s">
        <v>150</v>
      </c>
      <c r="E297" s="215" t="s">
        <v>732</v>
      </c>
      <c r="F297" s="216" t="s">
        <v>733</v>
      </c>
      <c r="G297" s="217" t="s">
        <v>236</v>
      </c>
      <c r="H297" s="218">
        <v>333.353</v>
      </c>
      <c r="I297" s="219"/>
      <c r="J297" s="220">
        <f>ROUND(I297*H297,2)</f>
        <v>0</v>
      </c>
      <c r="K297" s="216" t="s">
        <v>154</v>
      </c>
      <c r="L297" s="46"/>
      <c r="M297" s="221" t="s">
        <v>19</v>
      </c>
      <c r="N297" s="222" t="s">
        <v>46</v>
      </c>
      <c r="O297" s="86"/>
      <c r="P297" s="223">
        <f>O297*H297</f>
        <v>0</v>
      </c>
      <c r="Q297" s="223">
        <v>3E-05</v>
      </c>
      <c r="R297" s="223">
        <f>Q297*H297</f>
        <v>0.01000059</v>
      </c>
      <c r="S297" s="223">
        <v>0</v>
      </c>
      <c r="T297" s="224">
        <f>S297*H297</f>
        <v>0</v>
      </c>
      <c r="U297" s="40"/>
      <c r="V297" s="40"/>
      <c r="W297" s="40"/>
      <c r="X297" s="40"/>
      <c r="Y297" s="40"/>
      <c r="Z297" s="40"/>
      <c r="AA297" s="40"/>
      <c r="AB297" s="40"/>
      <c r="AC297" s="40"/>
      <c r="AD297" s="40"/>
      <c r="AE297" s="40"/>
      <c r="AR297" s="225" t="s">
        <v>211</v>
      </c>
      <c r="AT297" s="225" t="s">
        <v>150</v>
      </c>
      <c r="AU297" s="225" t="s">
        <v>84</v>
      </c>
      <c r="AY297" s="19" t="s">
        <v>147</v>
      </c>
      <c r="BE297" s="226">
        <f>IF(N297="základní",J297,0)</f>
        <v>0</v>
      </c>
      <c r="BF297" s="226">
        <f>IF(N297="snížená",J297,0)</f>
        <v>0</v>
      </c>
      <c r="BG297" s="226">
        <f>IF(N297="zákl. přenesená",J297,0)</f>
        <v>0</v>
      </c>
      <c r="BH297" s="226">
        <f>IF(N297="sníž. přenesená",J297,0)</f>
        <v>0</v>
      </c>
      <c r="BI297" s="226">
        <f>IF(N297="nulová",J297,0)</f>
        <v>0</v>
      </c>
      <c r="BJ297" s="19" t="s">
        <v>82</v>
      </c>
      <c r="BK297" s="226">
        <f>ROUND(I297*H297,2)</f>
        <v>0</v>
      </c>
      <c r="BL297" s="19" t="s">
        <v>211</v>
      </c>
      <c r="BM297" s="225" t="s">
        <v>734</v>
      </c>
    </row>
    <row r="298" spans="1:47" s="2" customFormat="1" ht="12">
      <c r="A298" s="40"/>
      <c r="B298" s="41"/>
      <c r="C298" s="42"/>
      <c r="D298" s="227" t="s">
        <v>157</v>
      </c>
      <c r="E298" s="42"/>
      <c r="F298" s="228" t="s">
        <v>735</v>
      </c>
      <c r="G298" s="42"/>
      <c r="H298" s="42"/>
      <c r="I298" s="229"/>
      <c r="J298" s="42"/>
      <c r="K298" s="42"/>
      <c r="L298" s="46"/>
      <c r="M298" s="230"/>
      <c r="N298" s="231"/>
      <c r="O298" s="86"/>
      <c r="P298" s="86"/>
      <c r="Q298" s="86"/>
      <c r="R298" s="86"/>
      <c r="S298" s="86"/>
      <c r="T298" s="87"/>
      <c r="U298" s="40"/>
      <c r="V298" s="40"/>
      <c r="W298" s="40"/>
      <c r="X298" s="40"/>
      <c r="Y298" s="40"/>
      <c r="Z298" s="40"/>
      <c r="AA298" s="40"/>
      <c r="AB298" s="40"/>
      <c r="AC298" s="40"/>
      <c r="AD298" s="40"/>
      <c r="AE298" s="40"/>
      <c r="AT298" s="19" t="s">
        <v>157</v>
      </c>
      <c r="AU298" s="19" t="s">
        <v>84</v>
      </c>
    </row>
    <row r="299" spans="1:51" s="13" customFormat="1" ht="12">
      <c r="A299" s="13"/>
      <c r="B299" s="232"/>
      <c r="C299" s="233"/>
      <c r="D299" s="234" t="s">
        <v>159</v>
      </c>
      <c r="E299" s="235" t="s">
        <v>19</v>
      </c>
      <c r="F299" s="236" t="s">
        <v>736</v>
      </c>
      <c r="G299" s="233"/>
      <c r="H299" s="235" t="s">
        <v>19</v>
      </c>
      <c r="I299" s="237"/>
      <c r="J299" s="233"/>
      <c r="K299" s="233"/>
      <c r="L299" s="238"/>
      <c r="M299" s="239"/>
      <c r="N299" s="240"/>
      <c r="O299" s="240"/>
      <c r="P299" s="240"/>
      <c r="Q299" s="240"/>
      <c r="R299" s="240"/>
      <c r="S299" s="240"/>
      <c r="T299" s="241"/>
      <c r="U299" s="13"/>
      <c r="V299" s="13"/>
      <c r="W299" s="13"/>
      <c r="X299" s="13"/>
      <c r="Y299" s="13"/>
      <c r="Z299" s="13"/>
      <c r="AA299" s="13"/>
      <c r="AB299" s="13"/>
      <c r="AC299" s="13"/>
      <c r="AD299" s="13"/>
      <c r="AE299" s="13"/>
      <c r="AT299" s="242" t="s">
        <v>159</v>
      </c>
      <c r="AU299" s="242" t="s">
        <v>84</v>
      </c>
      <c r="AV299" s="13" t="s">
        <v>82</v>
      </c>
      <c r="AW299" s="13" t="s">
        <v>37</v>
      </c>
      <c r="AX299" s="13" t="s">
        <v>75</v>
      </c>
      <c r="AY299" s="242" t="s">
        <v>147</v>
      </c>
    </row>
    <row r="300" spans="1:51" s="14" customFormat="1" ht="12">
      <c r="A300" s="14"/>
      <c r="B300" s="243"/>
      <c r="C300" s="244"/>
      <c r="D300" s="234" t="s">
        <v>159</v>
      </c>
      <c r="E300" s="245" t="s">
        <v>19</v>
      </c>
      <c r="F300" s="246" t="s">
        <v>450</v>
      </c>
      <c r="G300" s="244"/>
      <c r="H300" s="247">
        <v>253.16</v>
      </c>
      <c r="I300" s="248"/>
      <c r="J300" s="244"/>
      <c r="K300" s="244"/>
      <c r="L300" s="249"/>
      <c r="M300" s="250"/>
      <c r="N300" s="251"/>
      <c r="O300" s="251"/>
      <c r="P300" s="251"/>
      <c r="Q300" s="251"/>
      <c r="R300" s="251"/>
      <c r="S300" s="251"/>
      <c r="T300" s="252"/>
      <c r="U300" s="14"/>
      <c r="V300" s="14"/>
      <c r="W300" s="14"/>
      <c r="X300" s="14"/>
      <c r="Y300" s="14"/>
      <c r="Z300" s="14"/>
      <c r="AA300" s="14"/>
      <c r="AB300" s="14"/>
      <c r="AC300" s="14"/>
      <c r="AD300" s="14"/>
      <c r="AE300" s="14"/>
      <c r="AT300" s="253" t="s">
        <v>159</v>
      </c>
      <c r="AU300" s="253" t="s">
        <v>84</v>
      </c>
      <c r="AV300" s="14" t="s">
        <v>84</v>
      </c>
      <c r="AW300" s="14" t="s">
        <v>37</v>
      </c>
      <c r="AX300" s="14" t="s">
        <v>75</v>
      </c>
      <c r="AY300" s="253" t="s">
        <v>147</v>
      </c>
    </row>
    <row r="301" spans="1:51" s="14" customFormat="1" ht="12">
      <c r="A301" s="14"/>
      <c r="B301" s="243"/>
      <c r="C301" s="244"/>
      <c r="D301" s="234" t="s">
        <v>159</v>
      </c>
      <c r="E301" s="245" t="s">
        <v>19</v>
      </c>
      <c r="F301" s="246" t="s">
        <v>452</v>
      </c>
      <c r="G301" s="244"/>
      <c r="H301" s="247">
        <v>66.38</v>
      </c>
      <c r="I301" s="248"/>
      <c r="J301" s="244"/>
      <c r="K301" s="244"/>
      <c r="L301" s="249"/>
      <c r="M301" s="250"/>
      <c r="N301" s="251"/>
      <c r="O301" s="251"/>
      <c r="P301" s="251"/>
      <c r="Q301" s="251"/>
      <c r="R301" s="251"/>
      <c r="S301" s="251"/>
      <c r="T301" s="252"/>
      <c r="U301" s="14"/>
      <c r="V301" s="14"/>
      <c r="W301" s="14"/>
      <c r="X301" s="14"/>
      <c r="Y301" s="14"/>
      <c r="Z301" s="14"/>
      <c r="AA301" s="14"/>
      <c r="AB301" s="14"/>
      <c r="AC301" s="14"/>
      <c r="AD301" s="14"/>
      <c r="AE301" s="14"/>
      <c r="AT301" s="253" t="s">
        <v>159</v>
      </c>
      <c r="AU301" s="253" t="s">
        <v>84</v>
      </c>
      <c r="AV301" s="14" t="s">
        <v>84</v>
      </c>
      <c r="AW301" s="14" t="s">
        <v>37</v>
      </c>
      <c r="AX301" s="14" t="s">
        <v>75</v>
      </c>
      <c r="AY301" s="253" t="s">
        <v>147</v>
      </c>
    </row>
    <row r="302" spans="1:51" s="14" customFormat="1" ht="12">
      <c r="A302" s="14"/>
      <c r="B302" s="243"/>
      <c r="C302" s="244"/>
      <c r="D302" s="234" t="s">
        <v>159</v>
      </c>
      <c r="E302" s="245" t="s">
        <v>19</v>
      </c>
      <c r="F302" s="246" t="s">
        <v>448</v>
      </c>
      <c r="G302" s="244"/>
      <c r="H302" s="247">
        <v>13.813</v>
      </c>
      <c r="I302" s="248"/>
      <c r="J302" s="244"/>
      <c r="K302" s="244"/>
      <c r="L302" s="249"/>
      <c r="M302" s="250"/>
      <c r="N302" s="251"/>
      <c r="O302" s="251"/>
      <c r="P302" s="251"/>
      <c r="Q302" s="251"/>
      <c r="R302" s="251"/>
      <c r="S302" s="251"/>
      <c r="T302" s="252"/>
      <c r="U302" s="14"/>
      <c r="V302" s="14"/>
      <c r="W302" s="14"/>
      <c r="X302" s="14"/>
      <c r="Y302" s="14"/>
      <c r="Z302" s="14"/>
      <c r="AA302" s="14"/>
      <c r="AB302" s="14"/>
      <c r="AC302" s="14"/>
      <c r="AD302" s="14"/>
      <c r="AE302" s="14"/>
      <c r="AT302" s="253" t="s">
        <v>159</v>
      </c>
      <c r="AU302" s="253" t="s">
        <v>84</v>
      </c>
      <c r="AV302" s="14" t="s">
        <v>84</v>
      </c>
      <c r="AW302" s="14" t="s">
        <v>37</v>
      </c>
      <c r="AX302" s="14" t="s">
        <v>75</v>
      </c>
      <c r="AY302" s="253" t="s">
        <v>147</v>
      </c>
    </row>
    <row r="303" spans="1:51" s="15" customFormat="1" ht="12">
      <c r="A303" s="15"/>
      <c r="B303" s="254"/>
      <c r="C303" s="255"/>
      <c r="D303" s="234" t="s">
        <v>159</v>
      </c>
      <c r="E303" s="256" t="s">
        <v>19</v>
      </c>
      <c r="F303" s="257" t="s">
        <v>162</v>
      </c>
      <c r="G303" s="255"/>
      <c r="H303" s="258">
        <v>333.353</v>
      </c>
      <c r="I303" s="259"/>
      <c r="J303" s="255"/>
      <c r="K303" s="255"/>
      <c r="L303" s="260"/>
      <c r="M303" s="261"/>
      <c r="N303" s="262"/>
      <c r="O303" s="262"/>
      <c r="P303" s="262"/>
      <c r="Q303" s="262"/>
      <c r="R303" s="262"/>
      <c r="S303" s="262"/>
      <c r="T303" s="263"/>
      <c r="U303" s="15"/>
      <c r="V303" s="15"/>
      <c r="W303" s="15"/>
      <c r="X303" s="15"/>
      <c r="Y303" s="15"/>
      <c r="Z303" s="15"/>
      <c r="AA303" s="15"/>
      <c r="AB303" s="15"/>
      <c r="AC303" s="15"/>
      <c r="AD303" s="15"/>
      <c r="AE303" s="15"/>
      <c r="AT303" s="264" t="s">
        <v>159</v>
      </c>
      <c r="AU303" s="264" t="s">
        <v>84</v>
      </c>
      <c r="AV303" s="15" t="s">
        <v>155</v>
      </c>
      <c r="AW303" s="15" t="s">
        <v>37</v>
      </c>
      <c r="AX303" s="15" t="s">
        <v>82</v>
      </c>
      <c r="AY303" s="264" t="s">
        <v>147</v>
      </c>
    </row>
    <row r="304" spans="1:65" s="2" customFormat="1" ht="16.5" customHeight="1">
      <c r="A304" s="40"/>
      <c r="B304" s="41"/>
      <c r="C304" s="214" t="s">
        <v>737</v>
      </c>
      <c r="D304" s="214" t="s">
        <v>150</v>
      </c>
      <c r="E304" s="215" t="s">
        <v>738</v>
      </c>
      <c r="F304" s="216" t="s">
        <v>739</v>
      </c>
      <c r="G304" s="217" t="s">
        <v>236</v>
      </c>
      <c r="H304" s="218">
        <v>333.353</v>
      </c>
      <c r="I304" s="219"/>
      <c r="J304" s="220">
        <f>ROUND(I304*H304,2)</f>
        <v>0</v>
      </c>
      <c r="K304" s="216" t="s">
        <v>154</v>
      </c>
      <c r="L304" s="46"/>
      <c r="M304" s="221" t="s">
        <v>19</v>
      </c>
      <c r="N304" s="222" t="s">
        <v>46</v>
      </c>
      <c r="O304" s="86"/>
      <c r="P304" s="223">
        <f>O304*H304</f>
        <v>0</v>
      </c>
      <c r="Q304" s="223">
        <v>0.0002</v>
      </c>
      <c r="R304" s="223">
        <f>Q304*H304</f>
        <v>0.06667060000000001</v>
      </c>
      <c r="S304" s="223">
        <v>0</v>
      </c>
      <c r="T304" s="224">
        <f>S304*H304</f>
        <v>0</v>
      </c>
      <c r="U304" s="40"/>
      <c r="V304" s="40"/>
      <c r="W304" s="40"/>
      <c r="X304" s="40"/>
      <c r="Y304" s="40"/>
      <c r="Z304" s="40"/>
      <c r="AA304" s="40"/>
      <c r="AB304" s="40"/>
      <c r="AC304" s="40"/>
      <c r="AD304" s="40"/>
      <c r="AE304" s="40"/>
      <c r="AR304" s="225" t="s">
        <v>211</v>
      </c>
      <c r="AT304" s="225" t="s">
        <v>150</v>
      </c>
      <c r="AU304" s="225" t="s">
        <v>84</v>
      </c>
      <c r="AY304" s="19" t="s">
        <v>147</v>
      </c>
      <c r="BE304" s="226">
        <f>IF(N304="základní",J304,0)</f>
        <v>0</v>
      </c>
      <c r="BF304" s="226">
        <f>IF(N304="snížená",J304,0)</f>
        <v>0</v>
      </c>
      <c r="BG304" s="226">
        <f>IF(N304="zákl. přenesená",J304,0)</f>
        <v>0</v>
      </c>
      <c r="BH304" s="226">
        <f>IF(N304="sníž. přenesená",J304,0)</f>
        <v>0</v>
      </c>
      <c r="BI304" s="226">
        <f>IF(N304="nulová",J304,0)</f>
        <v>0</v>
      </c>
      <c r="BJ304" s="19" t="s">
        <v>82</v>
      </c>
      <c r="BK304" s="226">
        <f>ROUND(I304*H304,2)</f>
        <v>0</v>
      </c>
      <c r="BL304" s="19" t="s">
        <v>211</v>
      </c>
      <c r="BM304" s="225" t="s">
        <v>740</v>
      </c>
    </row>
    <row r="305" spans="1:47" s="2" customFormat="1" ht="12">
      <c r="A305" s="40"/>
      <c r="B305" s="41"/>
      <c r="C305" s="42"/>
      <c r="D305" s="227" t="s">
        <v>157</v>
      </c>
      <c r="E305" s="42"/>
      <c r="F305" s="228" t="s">
        <v>741</v>
      </c>
      <c r="G305" s="42"/>
      <c r="H305" s="42"/>
      <c r="I305" s="229"/>
      <c r="J305" s="42"/>
      <c r="K305" s="42"/>
      <c r="L305" s="46"/>
      <c r="M305" s="230"/>
      <c r="N305" s="231"/>
      <c r="O305" s="86"/>
      <c r="P305" s="86"/>
      <c r="Q305" s="86"/>
      <c r="R305" s="86"/>
      <c r="S305" s="86"/>
      <c r="T305" s="87"/>
      <c r="U305" s="40"/>
      <c r="V305" s="40"/>
      <c r="W305" s="40"/>
      <c r="X305" s="40"/>
      <c r="Y305" s="40"/>
      <c r="Z305" s="40"/>
      <c r="AA305" s="40"/>
      <c r="AB305" s="40"/>
      <c r="AC305" s="40"/>
      <c r="AD305" s="40"/>
      <c r="AE305" s="40"/>
      <c r="AT305" s="19" t="s">
        <v>157</v>
      </c>
      <c r="AU305" s="19" t="s">
        <v>84</v>
      </c>
    </row>
    <row r="306" spans="1:47" s="2" customFormat="1" ht="12">
      <c r="A306" s="40"/>
      <c r="B306" s="41"/>
      <c r="C306" s="42"/>
      <c r="D306" s="234" t="s">
        <v>213</v>
      </c>
      <c r="E306" s="42"/>
      <c r="F306" s="265" t="s">
        <v>742</v>
      </c>
      <c r="G306" s="42"/>
      <c r="H306" s="42"/>
      <c r="I306" s="229"/>
      <c r="J306" s="42"/>
      <c r="K306" s="42"/>
      <c r="L306" s="46"/>
      <c r="M306" s="230"/>
      <c r="N306" s="231"/>
      <c r="O306" s="86"/>
      <c r="P306" s="86"/>
      <c r="Q306" s="86"/>
      <c r="R306" s="86"/>
      <c r="S306" s="86"/>
      <c r="T306" s="87"/>
      <c r="U306" s="40"/>
      <c r="V306" s="40"/>
      <c r="W306" s="40"/>
      <c r="X306" s="40"/>
      <c r="Y306" s="40"/>
      <c r="Z306" s="40"/>
      <c r="AA306" s="40"/>
      <c r="AB306" s="40"/>
      <c r="AC306" s="40"/>
      <c r="AD306" s="40"/>
      <c r="AE306" s="40"/>
      <c r="AT306" s="19" t="s">
        <v>213</v>
      </c>
      <c r="AU306" s="19" t="s">
        <v>84</v>
      </c>
    </row>
    <row r="307" spans="1:51" s="13" customFormat="1" ht="12">
      <c r="A307" s="13"/>
      <c r="B307" s="232"/>
      <c r="C307" s="233"/>
      <c r="D307" s="234" t="s">
        <v>159</v>
      </c>
      <c r="E307" s="235" t="s">
        <v>19</v>
      </c>
      <c r="F307" s="236" t="s">
        <v>743</v>
      </c>
      <c r="G307" s="233"/>
      <c r="H307" s="235" t="s">
        <v>19</v>
      </c>
      <c r="I307" s="237"/>
      <c r="J307" s="233"/>
      <c r="K307" s="233"/>
      <c r="L307" s="238"/>
      <c r="M307" s="239"/>
      <c r="N307" s="240"/>
      <c r="O307" s="240"/>
      <c r="P307" s="240"/>
      <c r="Q307" s="240"/>
      <c r="R307" s="240"/>
      <c r="S307" s="240"/>
      <c r="T307" s="241"/>
      <c r="U307" s="13"/>
      <c r="V307" s="13"/>
      <c r="W307" s="13"/>
      <c r="X307" s="13"/>
      <c r="Y307" s="13"/>
      <c r="Z307" s="13"/>
      <c r="AA307" s="13"/>
      <c r="AB307" s="13"/>
      <c r="AC307" s="13"/>
      <c r="AD307" s="13"/>
      <c r="AE307" s="13"/>
      <c r="AT307" s="242" t="s">
        <v>159</v>
      </c>
      <c r="AU307" s="242" t="s">
        <v>84</v>
      </c>
      <c r="AV307" s="13" t="s">
        <v>82</v>
      </c>
      <c r="AW307" s="13" t="s">
        <v>37</v>
      </c>
      <c r="AX307" s="13" t="s">
        <v>75</v>
      </c>
      <c r="AY307" s="242" t="s">
        <v>147</v>
      </c>
    </row>
    <row r="308" spans="1:51" s="14" customFormat="1" ht="12">
      <c r="A308" s="14"/>
      <c r="B308" s="243"/>
      <c r="C308" s="244"/>
      <c r="D308" s="234" t="s">
        <v>159</v>
      </c>
      <c r="E308" s="245" t="s">
        <v>19</v>
      </c>
      <c r="F308" s="246" t="s">
        <v>450</v>
      </c>
      <c r="G308" s="244"/>
      <c r="H308" s="247">
        <v>253.16</v>
      </c>
      <c r="I308" s="248"/>
      <c r="J308" s="244"/>
      <c r="K308" s="244"/>
      <c r="L308" s="249"/>
      <c r="M308" s="250"/>
      <c r="N308" s="251"/>
      <c r="O308" s="251"/>
      <c r="P308" s="251"/>
      <c r="Q308" s="251"/>
      <c r="R308" s="251"/>
      <c r="S308" s="251"/>
      <c r="T308" s="252"/>
      <c r="U308" s="14"/>
      <c r="V308" s="14"/>
      <c r="W308" s="14"/>
      <c r="X308" s="14"/>
      <c r="Y308" s="14"/>
      <c r="Z308" s="14"/>
      <c r="AA308" s="14"/>
      <c r="AB308" s="14"/>
      <c r="AC308" s="14"/>
      <c r="AD308" s="14"/>
      <c r="AE308" s="14"/>
      <c r="AT308" s="253" t="s">
        <v>159</v>
      </c>
      <c r="AU308" s="253" t="s">
        <v>84</v>
      </c>
      <c r="AV308" s="14" t="s">
        <v>84</v>
      </c>
      <c r="AW308" s="14" t="s">
        <v>37</v>
      </c>
      <c r="AX308" s="14" t="s">
        <v>75</v>
      </c>
      <c r="AY308" s="253" t="s">
        <v>147</v>
      </c>
    </row>
    <row r="309" spans="1:51" s="14" customFormat="1" ht="12">
      <c r="A309" s="14"/>
      <c r="B309" s="243"/>
      <c r="C309" s="244"/>
      <c r="D309" s="234" t="s">
        <v>159</v>
      </c>
      <c r="E309" s="245" t="s">
        <v>19</v>
      </c>
      <c r="F309" s="246" t="s">
        <v>452</v>
      </c>
      <c r="G309" s="244"/>
      <c r="H309" s="247">
        <v>66.38</v>
      </c>
      <c r="I309" s="248"/>
      <c r="J309" s="244"/>
      <c r="K309" s="244"/>
      <c r="L309" s="249"/>
      <c r="M309" s="250"/>
      <c r="N309" s="251"/>
      <c r="O309" s="251"/>
      <c r="P309" s="251"/>
      <c r="Q309" s="251"/>
      <c r="R309" s="251"/>
      <c r="S309" s="251"/>
      <c r="T309" s="252"/>
      <c r="U309" s="14"/>
      <c r="V309" s="14"/>
      <c r="W309" s="14"/>
      <c r="X309" s="14"/>
      <c r="Y309" s="14"/>
      <c r="Z309" s="14"/>
      <c r="AA309" s="14"/>
      <c r="AB309" s="14"/>
      <c r="AC309" s="14"/>
      <c r="AD309" s="14"/>
      <c r="AE309" s="14"/>
      <c r="AT309" s="253" t="s">
        <v>159</v>
      </c>
      <c r="AU309" s="253" t="s">
        <v>84</v>
      </c>
      <c r="AV309" s="14" t="s">
        <v>84</v>
      </c>
      <c r="AW309" s="14" t="s">
        <v>37</v>
      </c>
      <c r="AX309" s="14" t="s">
        <v>75</v>
      </c>
      <c r="AY309" s="253" t="s">
        <v>147</v>
      </c>
    </row>
    <row r="310" spans="1:51" s="14" customFormat="1" ht="12">
      <c r="A310" s="14"/>
      <c r="B310" s="243"/>
      <c r="C310" s="244"/>
      <c r="D310" s="234" t="s">
        <v>159</v>
      </c>
      <c r="E310" s="245" t="s">
        <v>19</v>
      </c>
      <c r="F310" s="246" t="s">
        <v>448</v>
      </c>
      <c r="G310" s="244"/>
      <c r="H310" s="247">
        <v>13.813</v>
      </c>
      <c r="I310" s="248"/>
      <c r="J310" s="244"/>
      <c r="K310" s="244"/>
      <c r="L310" s="249"/>
      <c r="M310" s="250"/>
      <c r="N310" s="251"/>
      <c r="O310" s="251"/>
      <c r="P310" s="251"/>
      <c r="Q310" s="251"/>
      <c r="R310" s="251"/>
      <c r="S310" s="251"/>
      <c r="T310" s="252"/>
      <c r="U310" s="14"/>
      <c r="V310" s="14"/>
      <c r="W310" s="14"/>
      <c r="X310" s="14"/>
      <c r="Y310" s="14"/>
      <c r="Z310" s="14"/>
      <c r="AA310" s="14"/>
      <c r="AB310" s="14"/>
      <c r="AC310" s="14"/>
      <c r="AD310" s="14"/>
      <c r="AE310" s="14"/>
      <c r="AT310" s="253" t="s">
        <v>159</v>
      </c>
      <c r="AU310" s="253" t="s">
        <v>84</v>
      </c>
      <c r="AV310" s="14" t="s">
        <v>84</v>
      </c>
      <c r="AW310" s="14" t="s">
        <v>37</v>
      </c>
      <c r="AX310" s="14" t="s">
        <v>75</v>
      </c>
      <c r="AY310" s="253" t="s">
        <v>147</v>
      </c>
    </row>
    <row r="311" spans="1:51" s="15" customFormat="1" ht="12">
      <c r="A311" s="15"/>
      <c r="B311" s="254"/>
      <c r="C311" s="255"/>
      <c r="D311" s="234" t="s">
        <v>159</v>
      </c>
      <c r="E311" s="256" t="s">
        <v>19</v>
      </c>
      <c r="F311" s="257" t="s">
        <v>162</v>
      </c>
      <c r="G311" s="255"/>
      <c r="H311" s="258">
        <v>333.353</v>
      </c>
      <c r="I311" s="259"/>
      <c r="J311" s="255"/>
      <c r="K311" s="255"/>
      <c r="L311" s="260"/>
      <c r="M311" s="261"/>
      <c r="N311" s="262"/>
      <c r="O311" s="262"/>
      <c r="P311" s="262"/>
      <c r="Q311" s="262"/>
      <c r="R311" s="262"/>
      <c r="S311" s="262"/>
      <c r="T311" s="263"/>
      <c r="U311" s="15"/>
      <c r="V311" s="15"/>
      <c r="W311" s="15"/>
      <c r="X311" s="15"/>
      <c r="Y311" s="15"/>
      <c r="Z311" s="15"/>
      <c r="AA311" s="15"/>
      <c r="AB311" s="15"/>
      <c r="AC311" s="15"/>
      <c r="AD311" s="15"/>
      <c r="AE311" s="15"/>
      <c r="AT311" s="264" t="s">
        <v>159</v>
      </c>
      <c r="AU311" s="264" t="s">
        <v>84</v>
      </c>
      <c r="AV311" s="15" t="s">
        <v>155</v>
      </c>
      <c r="AW311" s="15" t="s">
        <v>37</v>
      </c>
      <c r="AX311" s="15" t="s">
        <v>82</v>
      </c>
      <c r="AY311" s="264" t="s">
        <v>147</v>
      </c>
    </row>
    <row r="312" spans="1:65" s="2" customFormat="1" ht="16.5" customHeight="1">
      <c r="A312" s="40"/>
      <c r="B312" s="41"/>
      <c r="C312" s="271" t="s">
        <v>744</v>
      </c>
      <c r="D312" s="271" t="s">
        <v>660</v>
      </c>
      <c r="E312" s="272" t="s">
        <v>745</v>
      </c>
      <c r="F312" s="273" t="s">
        <v>746</v>
      </c>
      <c r="G312" s="274" t="s">
        <v>236</v>
      </c>
      <c r="H312" s="275">
        <v>84.625</v>
      </c>
      <c r="I312" s="276"/>
      <c r="J312" s="277">
        <f>ROUND(I312*H312,2)</f>
        <v>0</v>
      </c>
      <c r="K312" s="273" t="s">
        <v>202</v>
      </c>
      <c r="L312" s="278"/>
      <c r="M312" s="279" t="s">
        <v>19</v>
      </c>
      <c r="N312" s="280" t="s">
        <v>46</v>
      </c>
      <c r="O312" s="86"/>
      <c r="P312" s="223">
        <f>O312*H312</f>
        <v>0</v>
      </c>
      <c r="Q312" s="223">
        <v>0.0045</v>
      </c>
      <c r="R312" s="223">
        <f>Q312*H312</f>
        <v>0.3808125</v>
      </c>
      <c r="S312" s="223">
        <v>0</v>
      </c>
      <c r="T312" s="224">
        <f>S312*H312</f>
        <v>0</v>
      </c>
      <c r="U312" s="40"/>
      <c r="V312" s="40"/>
      <c r="W312" s="40"/>
      <c r="X312" s="40"/>
      <c r="Y312" s="40"/>
      <c r="Z312" s="40"/>
      <c r="AA312" s="40"/>
      <c r="AB312" s="40"/>
      <c r="AC312" s="40"/>
      <c r="AD312" s="40"/>
      <c r="AE312" s="40"/>
      <c r="AR312" s="225" t="s">
        <v>382</v>
      </c>
      <c r="AT312" s="225" t="s">
        <v>660</v>
      </c>
      <c r="AU312" s="225" t="s">
        <v>84</v>
      </c>
      <c r="AY312" s="19" t="s">
        <v>147</v>
      </c>
      <c r="BE312" s="226">
        <f>IF(N312="základní",J312,0)</f>
        <v>0</v>
      </c>
      <c r="BF312" s="226">
        <f>IF(N312="snížená",J312,0)</f>
        <v>0</v>
      </c>
      <c r="BG312" s="226">
        <f>IF(N312="zákl. přenesená",J312,0)</f>
        <v>0</v>
      </c>
      <c r="BH312" s="226">
        <f>IF(N312="sníž. přenesená",J312,0)</f>
        <v>0</v>
      </c>
      <c r="BI312" s="226">
        <f>IF(N312="nulová",J312,0)</f>
        <v>0</v>
      </c>
      <c r="BJ312" s="19" t="s">
        <v>82</v>
      </c>
      <c r="BK312" s="226">
        <f>ROUND(I312*H312,2)</f>
        <v>0</v>
      </c>
      <c r="BL312" s="19" t="s">
        <v>211</v>
      </c>
      <c r="BM312" s="225" t="s">
        <v>747</v>
      </c>
    </row>
    <row r="313" spans="1:51" s="13" customFormat="1" ht="12">
      <c r="A313" s="13"/>
      <c r="B313" s="232"/>
      <c r="C313" s="233"/>
      <c r="D313" s="234" t="s">
        <v>159</v>
      </c>
      <c r="E313" s="235" t="s">
        <v>19</v>
      </c>
      <c r="F313" s="236" t="s">
        <v>743</v>
      </c>
      <c r="G313" s="233"/>
      <c r="H313" s="235" t="s">
        <v>19</v>
      </c>
      <c r="I313" s="237"/>
      <c r="J313" s="233"/>
      <c r="K313" s="233"/>
      <c r="L313" s="238"/>
      <c r="M313" s="239"/>
      <c r="N313" s="240"/>
      <c r="O313" s="240"/>
      <c r="P313" s="240"/>
      <c r="Q313" s="240"/>
      <c r="R313" s="240"/>
      <c r="S313" s="240"/>
      <c r="T313" s="241"/>
      <c r="U313" s="13"/>
      <c r="V313" s="13"/>
      <c r="W313" s="13"/>
      <c r="X313" s="13"/>
      <c r="Y313" s="13"/>
      <c r="Z313" s="13"/>
      <c r="AA313" s="13"/>
      <c r="AB313" s="13"/>
      <c r="AC313" s="13"/>
      <c r="AD313" s="13"/>
      <c r="AE313" s="13"/>
      <c r="AT313" s="242" t="s">
        <v>159</v>
      </c>
      <c r="AU313" s="242" t="s">
        <v>84</v>
      </c>
      <c r="AV313" s="13" t="s">
        <v>82</v>
      </c>
      <c r="AW313" s="13" t="s">
        <v>37</v>
      </c>
      <c r="AX313" s="13" t="s">
        <v>75</v>
      </c>
      <c r="AY313" s="242" t="s">
        <v>147</v>
      </c>
    </row>
    <row r="314" spans="1:51" s="13" customFormat="1" ht="12">
      <c r="A314" s="13"/>
      <c r="B314" s="232"/>
      <c r="C314" s="233"/>
      <c r="D314" s="234" t="s">
        <v>159</v>
      </c>
      <c r="E314" s="235" t="s">
        <v>19</v>
      </c>
      <c r="F314" s="236" t="s">
        <v>748</v>
      </c>
      <c r="G314" s="233"/>
      <c r="H314" s="235" t="s">
        <v>19</v>
      </c>
      <c r="I314" s="237"/>
      <c r="J314" s="233"/>
      <c r="K314" s="233"/>
      <c r="L314" s="238"/>
      <c r="M314" s="239"/>
      <c r="N314" s="240"/>
      <c r="O314" s="240"/>
      <c r="P314" s="240"/>
      <c r="Q314" s="240"/>
      <c r="R314" s="240"/>
      <c r="S314" s="240"/>
      <c r="T314" s="241"/>
      <c r="U314" s="13"/>
      <c r="V314" s="13"/>
      <c r="W314" s="13"/>
      <c r="X314" s="13"/>
      <c r="Y314" s="13"/>
      <c r="Z314" s="13"/>
      <c r="AA314" s="13"/>
      <c r="AB314" s="13"/>
      <c r="AC314" s="13"/>
      <c r="AD314" s="13"/>
      <c r="AE314" s="13"/>
      <c r="AT314" s="242" t="s">
        <v>159</v>
      </c>
      <c r="AU314" s="242" t="s">
        <v>84</v>
      </c>
      <c r="AV314" s="13" t="s">
        <v>82</v>
      </c>
      <c r="AW314" s="13" t="s">
        <v>37</v>
      </c>
      <c r="AX314" s="13" t="s">
        <v>75</v>
      </c>
      <c r="AY314" s="242" t="s">
        <v>147</v>
      </c>
    </row>
    <row r="315" spans="1:51" s="14" customFormat="1" ht="12">
      <c r="A315" s="14"/>
      <c r="B315" s="243"/>
      <c r="C315" s="244"/>
      <c r="D315" s="234" t="s">
        <v>159</v>
      </c>
      <c r="E315" s="245" t="s">
        <v>19</v>
      </c>
      <c r="F315" s="246" t="s">
        <v>453</v>
      </c>
      <c r="G315" s="244"/>
      <c r="H315" s="247">
        <v>66.38</v>
      </c>
      <c r="I315" s="248"/>
      <c r="J315" s="244"/>
      <c r="K315" s="244"/>
      <c r="L315" s="249"/>
      <c r="M315" s="250"/>
      <c r="N315" s="251"/>
      <c r="O315" s="251"/>
      <c r="P315" s="251"/>
      <c r="Q315" s="251"/>
      <c r="R315" s="251"/>
      <c r="S315" s="251"/>
      <c r="T315" s="252"/>
      <c r="U315" s="14"/>
      <c r="V315" s="14"/>
      <c r="W315" s="14"/>
      <c r="X315" s="14"/>
      <c r="Y315" s="14"/>
      <c r="Z315" s="14"/>
      <c r="AA315" s="14"/>
      <c r="AB315" s="14"/>
      <c r="AC315" s="14"/>
      <c r="AD315" s="14"/>
      <c r="AE315" s="14"/>
      <c r="AT315" s="253" t="s">
        <v>159</v>
      </c>
      <c r="AU315" s="253" t="s">
        <v>84</v>
      </c>
      <c r="AV315" s="14" t="s">
        <v>84</v>
      </c>
      <c r="AW315" s="14" t="s">
        <v>37</v>
      </c>
      <c r="AX315" s="14" t="s">
        <v>75</v>
      </c>
      <c r="AY315" s="253" t="s">
        <v>147</v>
      </c>
    </row>
    <row r="316" spans="1:51" s="16" customFormat="1" ht="12">
      <c r="A316" s="16"/>
      <c r="B316" s="281"/>
      <c r="C316" s="282"/>
      <c r="D316" s="234" t="s">
        <v>159</v>
      </c>
      <c r="E316" s="283" t="s">
        <v>452</v>
      </c>
      <c r="F316" s="284" t="s">
        <v>749</v>
      </c>
      <c r="G316" s="282"/>
      <c r="H316" s="285">
        <v>66.38</v>
      </c>
      <c r="I316" s="286"/>
      <c r="J316" s="282"/>
      <c r="K316" s="282"/>
      <c r="L316" s="287"/>
      <c r="M316" s="288"/>
      <c r="N316" s="289"/>
      <c r="O316" s="289"/>
      <c r="P316" s="289"/>
      <c r="Q316" s="289"/>
      <c r="R316" s="289"/>
      <c r="S316" s="289"/>
      <c r="T316" s="290"/>
      <c r="U316" s="16"/>
      <c r="V316" s="16"/>
      <c r="W316" s="16"/>
      <c r="X316" s="16"/>
      <c r="Y316" s="16"/>
      <c r="Z316" s="16"/>
      <c r="AA316" s="16"/>
      <c r="AB316" s="16"/>
      <c r="AC316" s="16"/>
      <c r="AD316" s="16"/>
      <c r="AE316" s="16"/>
      <c r="AT316" s="291" t="s">
        <v>159</v>
      </c>
      <c r="AU316" s="291" t="s">
        <v>84</v>
      </c>
      <c r="AV316" s="16" t="s">
        <v>167</v>
      </c>
      <c r="AW316" s="16" t="s">
        <v>37</v>
      </c>
      <c r="AX316" s="16" t="s">
        <v>75</v>
      </c>
      <c r="AY316" s="291" t="s">
        <v>147</v>
      </c>
    </row>
    <row r="317" spans="1:51" s="14" customFormat="1" ht="12">
      <c r="A317" s="14"/>
      <c r="B317" s="243"/>
      <c r="C317" s="244"/>
      <c r="D317" s="234" t="s">
        <v>159</v>
      </c>
      <c r="E317" s="245" t="s">
        <v>19</v>
      </c>
      <c r="F317" s="246" t="s">
        <v>750</v>
      </c>
      <c r="G317" s="244"/>
      <c r="H317" s="247">
        <v>1.32</v>
      </c>
      <c r="I317" s="248"/>
      <c r="J317" s="244"/>
      <c r="K317" s="244"/>
      <c r="L317" s="249"/>
      <c r="M317" s="250"/>
      <c r="N317" s="251"/>
      <c r="O317" s="251"/>
      <c r="P317" s="251"/>
      <c r="Q317" s="251"/>
      <c r="R317" s="251"/>
      <c r="S317" s="251"/>
      <c r="T317" s="252"/>
      <c r="U317" s="14"/>
      <c r="V317" s="14"/>
      <c r="W317" s="14"/>
      <c r="X317" s="14"/>
      <c r="Y317" s="14"/>
      <c r="Z317" s="14"/>
      <c r="AA317" s="14"/>
      <c r="AB317" s="14"/>
      <c r="AC317" s="14"/>
      <c r="AD317" s="14"/>
      <c r="AE317" s="14"/>
      <c r="AT317" s="253" t="s">
        <v>159</v>
      </c>
      <c r="AU317" s="253" t="s">
        <v>84</v>
      </c>
      <c r="AV317" s="14" t="s">
        <v>84</v>
      </c>
      <c r="AW317" s="14" t="s">
        <v>37</v>
      </c>
      <c r="AX317" s="14" t="s">
        <v>75</v>
      </c>
      <c r="AY317" s="253" t="s">
        <v>147</v>
      </c>
    </row>
    <row r="318" spans="1:51" s="15" customFormat="1" ht="12">
      <c r="A318" s="15"/>
      <c r="B318" s="254"/>
      <c r="C318" s="255"/>
      <c r="D318" s="234" t="s">
        <v>159</v>
      </c>
      <c r="E318" s="256" t="s">
        <v>19</v>
      </c>
      <c r="F318" s="257" t="s">
        <v>162</v>
      </c>
      <c r="G318" s="255"/>
      <c r="H318" s="258">
        <v>67.7</v>
      </c>
      <c r="I318" s="259"/>
      <c r="J318" s="255"/>
      <c r="K318" s="255"/>
      <c r="L318" s="260"/>
      <c r="M318" s="261"/>
      <c r="N318" s="262"/>
      <c r="O318" s="262"/>
      <c r="P318" s="262"/>
      <c r="Q318" s="262"/>
      <c r="R318" s="262"/>
      <c r="S318" s="262"/>
      <c r="T318" s="263"/>
      <c r="U318" s="15"/>
      <c r="V318" s="15"/>
      <c r="W318" s="15"/>
      <c r="X318" s="15"/>
      <c r="Y318" s="15"/>
      <c r="Z318" s="15"/>
      <c r="AA318" s="15"/>
      <c r="AB318" s="15"/>
      <c r="AC318" s="15"/>
      <c r="AD318" s="15"/>
      <c r="AE318" s="15"/>
      <c r="AT318" s="264" t="s">
        <v>159</v>
      </c>
      <c r="AU318" s="264" t="s">
        <v>84</v>
      </c>
      <c r="AV318" s="15" t="s">
        <v>155</v>
      </c>
      <c r="AW318" s="15" t="s">
        <v>37</v>
      </c>
      <c r="AX318" s="15" t="s">
        <v>82</v>
      </c>
      <c r="AY318" s="264" t="s">
        <v>147</v>
      </c>
    </row>
    <row r="319" spans="1:51" s="14" customFormat="1" ht="12">
      <c r="A319" s="14"/>
      <c r="B319" s="243"/>
      <c r="C319" s="244"/>
      <c r="D319" s="234" t="s">
        <v>159</v>
      </c>
      <c r="E319" s="244"/>
      <c r="F319" s="246" t="s">
        <v>751</v>
      </c>
      <c r="G319" s="244"/>
      <c r="H319" s="247">
        <v>84.625</v>
      </c>
      <c r="I319" s="248"/>
      <c r="J319" s="244"/>
      <c r="K319" s="244"/>
      <c r="L319" s="249"/>
      <c r="M319" s="250"/>
      <c r="N319" s="251"/>
      <c r="O319" s="251"/>
      <c r="P319" s="251"/>
      <c r="Q319" s="251"/>
      <c r="R319" s="251"/>
      <c r="S319" s="251"/>
      <c r="T319" s="252"/>
      <c r="U319" s="14"/>
      <c r="V319" s="14"/>
      <c r="W319" s="14"/>
      <c r="X319" s="14"/>
      <c r="Y319" s="14"/>
      <c r="Z319" s="14"/>
      <c r="AA319" s="14"/>
      <c r="AB319" s="14"/>
      <c r="AC319" s="14"/>
      <c r="AD319" s="14"/>
      <c r="AE319" s="14"/>
      <c r="AT319" s="253" t="s">
        <v>159</v>
      </c>
      <c r="AU319" s="253" t="s">
        <v>84</v>
      </c>
      <c r="AV319" s="14" t="s">
        <v>84</v>
      </c>
      <c r="AW319" s="14" t="s">
        <v>4</v>
      </c>
      <c r="AX319" s="14" t="s">
        <v>82</v>
      </c>
      <c r="AY319" s="253" t="s">
        <v>147</v>
      </c>
    </row>
    <row r="320" spans="1:65" s="2" customFormat="1" ht="16.5" customHeight="1">
      <c r="A320" s="40"/>
      <c r="B320" s="41"/>
      <c r="C320" s="271" t="s">
        <v>752</v>
      </c>
      <c r="D320" s="271" t="s">
        <v>660</v>
      </c>
      <c r="E320" s="272" t="s">
        <v>753</v>
      </c>
      <c r="F320" s="273" t="s">
        <v>754</v>
      </c>
      <c r="G320" s="274" t="s">
        <v>236</v>
      </c>
      <c r="H320" s="275">
        <v>338.816</v>
      </c>
      <c r="I320" s="276"/>
      <c r="J320" s="277">
        <f>ROUND(I320*H320,2)</f>
        <v>0</v>
      </c>
      <c r="K320" s="273" t="s">
        <v>202</v>
      </c>
      <c r="L320" s="278"/>
      <c r="M320" s="279" t="s">
        <v>19</v>
      </c>
      <c r="N320" s="280" t="s">
        <v>46</v>
      </c>
      <c r="O320" s="86"/>
      <c r="P320" s="223">
        <f>O320*H320</f>
        <v>0</v>
      </c>
      <c r="Q320" s="223">
        <v>0.0045</v>
      </c>
      <c r="R320" s="223">
        <f>Q320*H320</f>
        <v>1.5246719999999998</v>
      </c>
      <c r="S320" s="223">
        <v>0</v>
      </c>
      <c r="T320" s="224">
        <f>S320*H320</f>
        <v>0</v>
      </c>
      <c r="U320" s="40"/>
      <c r="V320" s="40"/>
      <c r="W320" s="40"/>
      <c r="X320" s="40"/>
      <c r="Y320" s="40"/>
      <c r="Z320" s="40"/>
      <c r="AA320" s="40"/>
      <c r="AB320" s="40"/>
      <c r="AC320" s="40"/>
      <c r="AD320" s="40"/>
      <c r="AE320" s="40"/>
      <c r="AR320" s="225" t="s">
        <v>382</v>
      </c>
      <c r="AT320" s="225" t="s">
        <v>660</v>
      </c>
      <c r="AU320" s="225" t="s">
        <v>84</v>
      </c>
      <c r="AY320" s="19" t="s">
        <v>147</v>
      </c>
      <c r="BE320" s="226">
        <f>IF(N320="základní",J320,0)</f>
        <v>0</v>
      </c>
      <c r="BF320" s="226">
        <f>IF(N320="snížená",J320,0)</f>
        <v>0</v>
      </c>
      <c r="BG320" s="226">
        <f>IF(N320="zákl. přenesená",J320,0)</f>
        <v>0</v>
      </c>
      <c r="BH320" s="226">
        <f>IF(N320="sníž. přenesená",J320,0)</f>
        <v>0</v>
      </c>
      <c r="BI320" s="226">
        <f>IF(N320="nulová",J320,0)</f>
        <v>0</v>
      </c>
      <c r="BJ320" s="19" t="s">
        <v>82</v>
      </c>
      <c r="BK320" s="226">
        <f>ROUND(I320*H320,2)</f>
        <v>0</v>
      </c>
      <c r="BL320" s="19" t="s">
        <v>211</v>
      </c>
      <c r="BM320" s="225" t="s">
        <v>755</v>
      </c>
    </row>
    <row r="321" spans="1:51" s="13" customFormat="1" ht="12">
      <c r="A321" s="13"/>
      <c r="B321" s="232"/>
      <c r="C321" s="233"/>
      <c r="D321" s="234" t="s">
        <v>159</v>
      </c>
      <c r="E321" s="235" t="s">
        <v>19</v>
      </c>
      <c r="F321" s="236" t="s">
        <v>743</v>
      </c>
      <c r="G321" s="233"/>
      <c r="H321" s="235" t="s">
        <v>19</v>
      </c>
      <c r="I321" s="237"/>
      <c r="J321" s="233"/>
      <c r="K321" s="233"/>
      <c r="L321" s="238"/>
      <c r="M321" s="239"/>
      <c r="N321" s="240"/>
      <c r="O321" s="240"/>
      <c r="P321" s="240"/>
      <c r="Q321" s="240"/>
      <c r="R321" s="240"/>
      <c r="S321" s="240"/>
      <c r="T321" s="241"/>
      <c r="U321" s="13"/>
      <c r="V321" s="13"/>
      <c r="W321" s="13"/>
      <c r="X321" s="13"/>
      <c r="Y321" s="13"/>
      <c r="Z321" s="13"/>
      <c r="AA321" s="13"/>
      <c r="AB321" s="13"/>
      <c r="AC321" s="13"/>
      <c r="AD321" s="13"/>
      <c r="AE321" s="13"/>
      <c r="AT321" s="242" t="s">
        <v>159</v>
      </c>
      <c r="AU321" s="242" t="s">
        <v>84</v>
      </c>
      <c r="AV321" s="13" t="s">
        <v>82</v>
      </c>
      <c r="AW321" s="13" t="s">
        <v>37</v>
      </c>
      <c r="AX321" s="13" t="s">
        <v>75</v>
      </c>
      <c r="AY321" s="242" t="s">
        <v>147</v>
      </c>
    </row>
    <row r="322" spans="1:51" s="13" customFormat="1" ht="12">
      <c r="A322" s="13"/>
      <c r="B322" s="232"/>
      <c r="C322" s="233"/>
      <c r="D322" s="234" t="s">
        <v>159</v>
      </c>
      <c r="E322" s="235" t="s">
        <v>19</v>
      </c>
      <c r="F322" s="236" t="s">
        <v>756</v>
      </c>
      <c r="G322" s="233"/>
      <c r="H322" s="235" t="s">
        <v>19</v>
      </c>
      <c r="I322" s="237"/>
      <c r="J322" s="233"/>
      <c r="K322" s="233"/>
      <c r="L322" s="238"/>
      <c r="M322" s="239"/>
      <c r="N322" s="240"/>
      <c r="O322" s="240"/>
      <c r="P322" s="240"/>
      <c r="Q322" s="240"/>
      <c r="R322" s="240"/>
      <c r="S322" s="240"/>
      <c r="T322" s="241"/>
      <c r="U322" s="13"/>
      <c r="V322" s="13"/>
      <c r="W322" s="13"/>
      <c r="X322" s="13"/>
      <c r="Y322" s="13"/>
      <c r="Z322" s="13"/>
      <c r="AA322" s="13"/>
      <c r="AB322" s="13"/>
      <c r="AC322" s="13"/>
      <c r="AD322" s="13"/>
      <c r="AE322" s="13"/>
      <c r="AT322" s="242" t="s">
        <v>159</v>
      </c>
      <c r="AU322" s="242" t="s">
        <v>84</v>
      </c>
      <c r="AV322" s="13" t="s">
        <v>82</v>
      </c>
      <c r="AW322" s="13" t="s">
        <v>37</v>
      </c>
      <c r="AX322" s="13" t="s">
        <v>75</v>
      </c>
      <c r="AY322" s="242" t="s">
        <v>147</v>
      </c>
    </row>
    <row r="323" spans="1:51" s="14" customFormat="1" ht="12">
      <c r="A323" s="14"/>
      <c r="B323" s="243"/>
      <c r="C323" s="244"/>
      <c r="D323" s="234" t="s">
        <v>159</v>
      </c>
      <c r="E323" s="245" t="s">
        <v>19</v>
      </c>
      <c r="F323" s="246" t="s">
        <v>451</v>
      </c>
      <c r="G323" s="244"/>
      <c r="H323" s="247">
        <v>253.16</v>
      </c>
      <c r="I323" s="248"/>
      <c r="J323" s="244"/>
      <c r="K323" s="244"/>
      <c r="L323" s="249"/>
      <c r="M323" s="250"/>
      <c r="N323" s="251"/>
      <c r="O323" s="251"/>
      <c r="P323" s="251"/>
      <c r="Q323" s="251"/>
      <c r="R323" s="251"/>
      <c r="S323" s="251"/>
      <c r="T323" s="252"/>
      <c r="U323" s="14"/>
      <c r="V323" s="14"/>
      <c r="W323" s="14"/>
      <c r="X323" s="14"/>
      <c r="Y323" s="14"/>
      <c r="Z323" s="14"/>
      <c r="AA323" s="14"/>
      <c r="AB323" s="14"/>
      <c r="AC323" s="14"/>
      <c r="AD323" s="14"/>
      <c r="AE323" s="14"/>
      <c r="AT323" s="253" t="s">
        <v>159</v>
      </c>
      <c r="AU323" s="253" t="s">
        <v>84</v>
      </c>
      <c r="AV323" s="14" t="s">
        <v>84</v>
      </c>
      <c r="AW323" s="14" t="s">
        <v>37</v>
      </c>
      <c r="AX323" s="14" t="s">
        <v>75</v>
      </c>
      <c r="AY323" s="253" t="s">
        <v>147</v>
      </c>
    </row>
    <row r="324" spans="1:51" s="16" customFormat="1" ht="12">
      <c r="A324" s="16"/>
      <c r="B324" s="281"/>
      <c r="C324" s="282"/>
      <c r="D324" s="234" t="s">
        <v>159</v>
      </c>
      <c r="E324" s="283" t="s">
        <v>450</v>
      </c>
      <c r="F324" s="284" t="s">
        <v>749</v>
      </c>
      <c r="G324" s="282"/>
      <c r="H324" s="285">
        <v>253.16</v>
      </c>
      <c r="I324" s="286"/>
      <c r="J324" s="282"/>
      <c r="K324" s="282"/>
      <c r="L324" s="287"/>
      <c r="M324" s="288"/>
      <c r="N324" s="289"/>
      <c r="O324" s="289"/>
      <c r="P324" s="289"/>
      <c r="Q324" s="289"/>
      <c r="R324" s="289"/>
      <c r="S324" s="289"/>
      <c r="T324" s="290"/>
      <c r="U324" s="16"/>
      <c r="V324" s="16"/>
      <c r="W324" s="16"/>
      <c r="X324" s="16"/>
      <c r="Y324" s="16"/>
      <c r="Z324" s="16"/>
      <c r="AA324" s="16"/>
      <c r="AB324" s="16"/>
      <c r="AC324" s="16"/>
      <c r="AD324" s="16"/>
      <c r="AE324" s="16"/>
      <c r="AT324" s="291" t="s">
        <v>159</v>
      </c>
      <c r="AU324" s="291" t="s">
        <v>84</v>
      </c>
      <c r="AV324" s="16" t="s">
        <v>167</v>
      </c>
      <c r="AW324" s="16" t="s">
        <v>37</v>
      </c>
      <c r="AX324" s="16" t="s">
        <v>75</v>
      </c>
      <c r="AY324" s="291" t="s">
        <v>147</v>
      </c>
    </row>
    <row r="325" spans="1:51" s="13" customFormat="1" ht="12">
      <c r="A325" s="13"/>
      <c r="B325" s="232"/>
      <c r="C325" s="233"/>
      <c r="D325" s="234" t="s">
        <v>159</v>
      </c>
      <c r="E325" s="235" t="s">
        <v>19</v>
      </c>
      <c r="F325" s="236" t="s">
        <v>757</v>
      </c>
      <c r="G325" s="233"/>
      <c r="H325" s="235" t="s">
        <v>19</v>
      </c>
      <c r="I325" s="237"/>
      <c r="J325" s="233"/>
      <c r="K325" s="233"/>
      <c r="L325" s="238"/>
      <c r="M325" s="239"/>
      <c r="N325" s="240"/>
      <c r="O325" s="240"/>
      <c r="P325" s="240"/>
      <c r="Q325" s="240"/>
      <c r="R325" s="240"/>
      <c r="S325" s="240"/>
      <c r="T325" s="241"/>
      <c r="U325" s="13"/>
      <c r="V325" s="13"/>
      <c r="W325" s="13"/>
      <c r="X325" s="13"/>
      <c r="Y325" s="13"/>
      <c r="Z325" s="13"/>
      <c r="AA325" s="13"/>
      <c r="AB325" s="13"/>
      <c r="AC325" s="13"/>
      <c r="AD325" s="13"/>
      <c r="AE325" s="13"/>
      <c r="AT325" s="242" t="s">
        <v>159</v>
      </c>
      <c r="AU325" s="242" t="s">
        <v>84</v>
      </c>
      <c r="AV325" s="13" t="s">
        <v>82</v>
      </c>
      <c r="AW325" s="13" t="s">
        <v>37</v>
      </c>
      <c r="AX325" s="13" t="s">
        <v>75</v>
      </c>
      <c r="AY325" s="242" t="s">
        <v>147</v>
      </c>
    </row>
    <row r="326" spans="1:51" s="14" customFormat="1" ht="12">
      <c r="A326" s="14"/>
      <c r="B326" s="243"/>
      <c r="C326" s="244"/>
      <c r="D326" s="234" t="s">
        <v>159</v>
      </c>
      <c r="E326" s="245" t="s">
        <v>19</v>
      </c>
      <c r="F326" s="246" t="s">
        <v>758</v>
      </c>
      <c r="G326" s="244"/>
      <c r="H326" s="247">
        <v>13.813</v>
      </c>
      <c r="I326" s="248"/>
      <c r="J326" s="244"/>
      <c r="K326" s="244"/>
      <c r="L326" s="249"/>
      <c r="M326" s="250"/>
      <c r="N326" s="251"/>
      <c r="O326" s="251"/>
      <c r="P326" s="251"/>
      <c r="Q326" s="251"/>
      <c r="R326" s="251"/>
      <c r="S326" s="251"/>
      <c r="T326" s="252"/>
      <c r="U326" s="14"/>
      <c r="V326" s="14"/>
      <c r="W326" s="14"/>
      <c r="X326" s="14"/>
      <c r="Y326" s="14"/>
      <c r="Z326" s="14"/>
      <c r="AA326" s="14"/>
      <c r="AB326" s="14"/>
      <c r="AC326" s="14"/>
      <c r="AD326" s="14"/>
      <c r="AE326" s="14"/>
      <c r="AT326" s="253" t="s">
        <v>159</v>
      </c>
      <c r="AU326" s="253" t="s">
        <v>84</v>
      </c>
      <c r="AV326" s="14" t="s">
        <v>84</v>
      </c>
      <c r="AW326" s="14" t="s">
        <v>37</v>
      </c>
      <c r="AX326" s="14" t="s">
        <v>75</v>
      </c>
      <c r="AY326" s="253" t="s">
        <v>147</v>
      </c>
    </row>
    <row r="327" spans="1:51" s="16" customFormat="1" ht="12">
      <c r="A327" s="16"/>
      <c r="B327" s="281"/>
      <c r="C327" s="282"/>
      <c r="D327" s="234" t="s">
        <v>159</v>
      </c>
      <c r="E327" s="283" t="s">
        <v>448</v>
      </c>
      <c r="F327" s="284" t="s">
        <v>749</v>
      </c>
      <c r="G327" s="282"/>
      <c r="H327" s="285">
        <v>13.813</v>
      </c>
      <c r="I327" s="286"/>
      <c r="J327" s="282"/>
      <c r="K327" s="282"/>
      <c r="L327" s="287"/>
      <c r="M327" s="288"/>
      <c r="N327" s="289"/>
      <c r="O327" s="289"/>
      <c r="P327" s="289"/>
      <c r="Q327" s="289"/>
      <c r="R327" s="289"/>
      <c r="S327" s="289"/>
      <c r="T327" s="290"/>
      <c r="U327" s="16"/>
      <c r="V327" s="16"/>
      <c r="W327" s="16"/>
      <c r="X327" s="16"/>
      <c r="Y327" s="16"/>
      <c r="Z327" s="16"/>
      <c r="AA327" s="16"/>
      <c r="AB327" s="16"/>
      <c r="AC327" s="16"/>
      <c r="AD327" s="16"/>
      <c r="AE327" s="16"/>
      <c r="AT327" s="291" t="s">
        <v>159</v>
      </c>
      <c r="AU327" s="291" t="s">
        <v>84</v>
      </c>
      <c r="AV327" s="16" t="s">
        <v>167</v>
      </c>
      <c r="AW327" s="16" t="s">
        <v>37</v>
      </c>
      <c r="AX327" s="16" t="s">
        <v>75</v>
      </c>
      <c r="AY327" s="291" t="s">
        <v>147</v>
      </c>
    </row>
    <row r="328" spans="1:51" s="14" customFormat="1" ht="12">
      <c r="A328" s="14"/>
      <c r="B328" s="243"/>
      <c r="C328" s="244"/>
      <c r="D328" s="234" t="s">
        <v>159</v>
      </c>
      <c r="E328" s="245" t="s">
        <v>19</v>
      </c>
      <c r="F328" s="246" t="s">
        <v>759</v>
      </c>
      <c r="G328" s="244"/>
      <c r="H328" s="247">
        <v>4.08</v>
      </c>
      <c r="I328" s="248"/>
      <c r="J328" s="244"/>
      <c r="K328" s="244"/>
      <c r="L328" s="249"/>
      <c r="M328" s="250"/>
      <c r="N328" s="251"/>
      <c r="O328" s="251"/>
      <c r="P328" s="251"/>
      <c r="Q328" s="251"/>
      <c r="R328" s="251"/>
      <c r="S328" s="251"/>
      <c r="T328" s="252"/>
      <c r="U328" s="14"/>
      <c r="V328" s="14"/>
      <c r="W328" s="14"/>
      <c r="X328" s="14"/>
      <c r="Y328" s="14"/>
      <c r="Z328" s="14"/>
      <c r="AA328" s="14"/>
      <c r="AB328" s="14"/>
      <c r="AC328" s="14"/>
      <c r="AD328" s="14"/>
      <c r="AE328" s="14"/>
      <c r="AT328" s="253" t="s">
        <v>159</v>
      </c>
      <c r="AU328" s="253" t="s">
        <v>84</v>
      </c>
      <c r="AV328" s="14" t="s">
        <v>84</v>
      </c>
      <c r="AW328" s="14" t="s">
        <v>37</v>
      </c>
      <c r="AX328" s="14" t="s">
        <v>75</v>
      </c>
      <c r="AY328" s="253" t="s">
        <v>147</v>
      </c>
    </row>
    <row r="329" spans="1:51" s="15" customFormat="1" ht="12">
      <c r="A329" s="15"/>
      <c r="B329" s="254"/>
      <c r="C329" s="255"/>
      <c r="D329" s="234" t="s">
        <v>159</v>
      </c>
      <c r="E329" s="256" t="s">
        <v>19</v>
      </c>
      <c r="F329" s="257" t="s">
        <v>162</v>
      </c>
      <c r="G329" s="255"/>
      <c r="H329" s="258">
        <v>271.053</v>
      </c>
      <c r="I329" s="259"/>
      <c r="J329" s="255"/>
      <c r="K329" s="255"/>
      <c r="L329" s="260"/>
      <c r="M329" s="261"/>
      <c r="N329" s="262"/>
      <c r="O329" s="262"/>
      <c r="P329" s="262"/>
      <c r="Q329" s="262"/>
      <c r="R329" s="262"/>
      <c r="S329" s="262"/>
      <c r="T329" s="263"/>
      <c r="U329" s="15"/>
      <c r="V329" s="15"/>
      <c r="W329" s="15"/>
      <c r="X329" s="15"/>
      <c r="Y329" s="15"/>
      <c r="Z329" s="15"/>
      <c r="AA329" s="15"/>
      <c r="AB329" s="15"/>
      <c r="AC329" s="15"/>
      <c r="AD329" s="15"/>
      <c r="AE329" s="15"/>
      <c r="AT329" s="264" t="s">
        <v>159</v>
      </c>
      <c r="AU329" s="264" t="s">
        <v>84</v>
      </c>
      <c r="AV329" s="15" t="s">
        <v>155</v>
      </c>
      <c r="AW329" s="15" t="s">
        <v>37</v>
      </c>
      <c r="AX329" s="15" t="s">
        <v>82</v>
      </c>
      <c r="AY329" s="264" t="s">
        <v>147</v>
      </c>
    </row>
    <row r="330" spans="1:51" s="14" customFormat="1" ht="12">
      <c r="A330" s="14"/>
      <c r="B330" s="243"/>
      <c r="C330" s="244"/>
      <c r="D330" s="234" t="s">
        <v>159</v>
      </c>
      <c r="E330" s="244"/>
      <c r="F330" s="246" t="s">
        <v>760</v>
      </c>
      <c r="G330" s="244"/>
      <c r="H330" s="247">
        <v>338.816</v>
      </c>
      <c r="I330" s="248"/>
      <c r="J330" s="244"/>
      <c r="K330" s="244"/>
      <c r="L330" s="249"/>
      <c r="M330" s="250"/>
      <c r="N330" s="251"/>
      <c r="O330" s="251"/>
      <c r="P330" s="251"/>
      <c r="Q330" s="251"/>
      <c r="R330" s="251"/>
      <c r="S330" s="251"/>
      <c r="T330" s="252"/>
      <c r="U330" s="14"/>
      <c r="V330" s="14"/>
      <c r="W330" s="14"/>
      <c r="X330" s="14"/>
      <c r="Y330" s="14"/>
      <c r="Z330" s="14"/>
      <c r="AA330" s="14"/>
      <c r="AB330" s="14"/>
      <c r="AC330" s="14"/>
      <c r="AD330" s="14"/>
      <c r="AE330" s="14"/>
      <c r="AT330" s="253" t="s">
        <v>159</v>
      </c>
      <c r="AU330" s="253" t="s">
        <v>84</v>
      </c>
      <c r="AV330" s="14" t="s">
        <v>84</v>
      </c>
      <c r="AW330" s="14" t="s">
        <v>4</v>
      </c>
      <c r="AX330" s="14" t="s">
        <v>82</v>
      </c>
      <c r="AY330" s="253" t="s">
        <v>147</v>
      </c>
    </row>
    <row r="331" spans="1:65" s="2" customFormat="1" ht="16.5" customHeight="1">
      <c r="A331" s="40"/>
      <c r="B331" s="41"/>
      <c r="C331" s="214" t="s">
        <v>761</v>
      </c>
      <c r="D331" s="214" t="s">
        <v>150</v>
      </c>
      <c r="E331" s="215" t="s">
        <v>762</v>
      </c>
      <c r="F331" s="216" t="s">
        <v>763</v>
      </c>
      <c r="G331" s="217" t="s">
        <v>170</v>
      </c>
      <c r="H331" s="218">
        <v>90</v>
      </c>
      <c r="I331" s="219"/>
      <c r="J331" s="220">
        <f>ROUND(I331*H331,2)</f>
        <v>0</v>
      </c>
      <c r="K331" s="216" t="s">
        <v>154</v>
      </c>
      <c r="L331" s="46"/>
      <c r="M331" s="221" t="s">
        <v>19</v>
      </c>
      <c r="N331" s="222" t="s">
        <v>46</v>
      </c>
      <c r="O331" s="86"/>
      <c r="P331" s="223">
        <f>O331*H331</f>
        <v>0</v>
      </c>
      <c r="Q331" s="223">
        <v>1E-05</v>
      </c>
      <c r="R331" s="223">
        <f>Q331*H331</f>
        <v>0.0009000000000000001</v>
      </c>
      <c r="S331" s="223">
        <v>0</v>
      </c>
      <c r="T331" s="224">
        <f>S331*H331</f>
        <v>0</v>
      </c>
      <c r="U331" s="40"/>
      <c r="V331" s="40"/>
      <c r="W331" s="40"/>
      <c r="X331" s="40"/>
      <c r="Y331" s="40"/>
      <c r="Z331" s="40"/>
      <c r="AA331" s="40"/>
      <c r="AB331" s="40"/>
      <c r="AC331" s="40"/>
      <c r="AD331" s="40"/>
      <c r="AE331" s="40"/>
      <c r="AR331" s="225" t="s">
        <v>211</v>
      </c>
      <c r="AT331" s="225" t="s">
        <v>150</v>
      </c>
      <c r="AU331" s="225" t="s">
        <v>84</v>
      </c>
      <c r="AY331" s="19" t="s">
        <v>147</v>
      </c>
      <c r="BE331" s="226">
        <f>IF(N331="základní",J331,0)</f>
        <v>0</v>
      </c>
      <c r="BF331" s="226">
        <f>IF(N331="snížená",J331,0)</f>
        <v>0</v>
      </c>
      <c r="BG331" s="226">
        <f>IF(N331="zákl. přenesená",J331,0)</f>
        <v>0</v>
      </c>
      <c r="BH331" s="226">
        <f>IF(N331="sníž. přenesená",J331,0)</f>
        <v>0</v>
      </c>
      <c r="BI331" s="226">
        <f>IF(N331="nulová",J331,0)</f>
        <v>0</v>
      </c>
      <c r="BJ331" s="19" t="s">
        <v>82</v>
      </c>
      <c r="BK331" s="226">
        <f>ROUND(I331*H331,2)</f>
        <v>0</v>
      </c>
      <c r="BL331" s="19" t="s">
        <v>211</v>
      </c>
      <c r="BM331" s="225" t="s">
        <v>764</v>
      </c>
    </row>
    <row r="332" spans="1:47" s="2" customFormat="1" ht="12">
      <c r="A332" s="40"/>
      <c r="B332" s="41"/>
      <c r="C332" s="42"/>
      <c r="D332" s="227" t="s">
        <v>157</v>
      </c>
      <c r="E332" s="42"/>
      <c r="F332" s="228" t="s">
        <v>765</v>
      </c>
      <c r="G332" s="42"/>
      <c r="H332" s="42"/>
      <c r="I332" s="229"/>
      <c r="J332" s="42"/>
      <c r="K332" s="42"/>
      <c r="L332" s="46"/>
      <c r="M332" s="230"/>
      <c r="N332" s="231"/>
      <c r="O332" s="86"/>
      <c r="P332" s="86"/>
      <c r="Q332" s="86"/>
      <c r="R332" s="86"/>
      <c r="S332" s="86"/>
      <c r="T332" s="87"/>
      <c r="U332" s="40"/>
      <c r="V332" s="40"/>
      <c r="W332" s="40"/>
      <c r="X332" s="40"/>
      <c r="Y332" s="40"/>
      <c r="Z332" s="40"/>
      <c r="AA332" s="40"/>
      <c r="AB332" s="40"/>
      <c r="AC332" s="40"/>
      <c r="AD332" s="40"/>
      <c r="AE332" s="40"/>
      <c r="AT332" s="19" t="s">
        <v>157</v>
      </c>
      <c r="AU332" s="19" t="s">
        <v>84</v>
      </c>
    </row>
    <row r="333" spans="1:51" s="13" customFormat="1" ht="12">
      <c r="A333" s="13"/>
      <c r="B333" s="232"/>
      <c r="C333" s="233"/>
      <c r="D333" s="234" t="s">
        <v>159</v>
      </c>
      <c r="E333" s="235" t="s">
        <v>19</v>
      </c>
      <c r="F333" s="236" t="s">
        <v>766</v>
      </c>
      <c r="G333" s="233"/>
      <c r="H333" s="235" t="s">
        <v>19</v>
      </c>
      <c r="I333" s="237"/>
      <c r="J333" s="233"/>
      <c r="K333" s="233"/>
      <c r="L333" s="238"/>
      <c r="M333" s="239"/>
      <c r="N333" s="240"/>
      <c r="O333" s="240"/>
      <c r="P333" s="240"/>
      <c r="Q333" s="240"/>
      <c r="R333" s="240"/>
      <c r="S333" s="240"/>
      <c r="T333" s="241"/>
      <c r="U333" s="13"/>
      <c r="V333" s="13"/>
      <c r="W333" s="13"/>
      <c r="X333" s="13"/>
      <c r="Y333" s="13"/>
      <c r="Z333" s="13"/>
      <c r="AA333" s="13"/>
      <c r="AB333" s="13"/>
      <c r="AC333" s="13"/>
      <c r="AD333" s="13"/>
      <c r="AE333" s="13"/>
      <c r="AT333" s="242" t="s">
        <v>159</v>
      </c>
      <c r="AU333" s="242" t="s">
        <v>84</v>
      </c>
      <c r="AV333" s="13" t="s">
        <v>82</v>
      </c>
      <c r="AW333" s="13" t="s">
        <v>37</v>
      </c>
      <c r="AX333" s="13" t="s">
        <v>75</v>
      </c>
      <c r="AY333" s="242" t="s">
        <v>147</v>
      </c>
    </row>
    <row r="334" spans="1:51" s="13" customFormat="1" ht="12">
      <c r="A334" s="13"/>
      <c r="B334" s="232"/>
      <c r="C334" s="233"/>
      <c r="D334" s="234" t="s">
        <v>159</v>
      </c>
      <c r="E334" s="235" t="s">
        <v>19</v>
      </c>
      <c r="F334" s="236" t="s">
        <v>767</v>
      </c>
      <c r="G334" s="233"/>
      <c r="H334" s="235" t="s">
        <v>19</v>
      </c>
      <c r="I334" s="237"/>
      <c r="J334" s="233"/>
      <c r="K334" s="233"/>
      <c r="L334" s="238"/>
      <c r="M334" s="239"/>
      <c r="N334" s="240"/>
      <c r="O334" s="240"/>
      <c r="P334" s="240"/>
      <c r="Q334" s="240"/>
      <c r="R334" s="240"/>
      <c r="S334" s="240"/>
      <c r="T334" s="241"/>
      <c r="U334" s="13"/>
      <c r="V334" s="13"/>
      <c r="W334" s="13"/>
      <c r="X334" s="13"/>
      <c r="Y334" s="13"/>
      <c r="Z334" s="13"/>
      <c r="AA334" s="13"/>
      <c r="AB334" s="13"/>
      <c r="AC334" s="13"/>
      <c r="AD334" s="13"/>
      <c r="AE334" s="13"/>
      <c r="AT334" s="242" t="s">
        <v>159</v>
      </c>
      <c r="AU334" s="242" t="s">
        <v>84</v>
      </c>
      <c r="AV334" s="13" t="s">
        <v>82</v>
      </c>
      <c r="AW334" s="13" t="s">
        <v>37</v>
      </c>
      <c r="AX334" s="13" t="s">
        <v>75</v>
      </c>
      <c r="AY334" s="242" t="s">
        <v>147</v>
      </c>
    </row>
    <row r="335" spans="1:51" s="14" customFormat="1" ht="12">
      <c r="A335" s="14"/>
      <c r="B335" s="243"/>
      <c r="C335" s="244"/>
      <c r="D335" s="234" t="s">
        <v>159</v>
      </c>
      <c r="E335" s="245" t="s">
        <v>19</v>
      </c>
      <c r="F335" s="246" t="s">
        <v>768</v>
      </c>
      <c r="G335" s="244"/>
      <c r="H335" s="247">
        <v>68</v>
      </c>
      <c r="I335" s="248"/>
      <c r="J335" s="244"/>
      <c r="K335" s="244"/>
      <c r="L335" s="249"/>
      <c r="M335" s="250"/>
      <c r="N335" s="251"/>
      <c r="O335" s="251"/>
      <c r="P335" s="251"/>
      <c r="Q335" s="251"/>
      <c r="R335" s="251"/>
      <c r="S335" s="251"/>
      <c r="T335" s="252"/>
      <c r="U335" s="14"/>
      <c r="V335" s="14"/>
      <c r="W335" s="14"/>
      <c r="X335" s="14"/>
      <c r="Y335" s="14"/>
      <c r="Z335" s="14"/>
      <c r="AA335" s="14"/>
      <c r="AB335" s="14"/>
      <c r="AC335" s="14"/>
      <c r="AD335" s="14"/>
      <c r="AE335" s="14"/>
      <c r="AT335" s="253" t="s">
        <v>159</v>
      </c>
      <c r="AU335" s="253" t="s">
        <v>84</v>
      </c>
      <c r="AV335" s="14" t="s">
        <v>84</v>
      </c>
      <c r="AW335" s="14" t="s">
        <v>37</v>
      </c>
      <c r="AX335" s="14" t="s">
        <v>75</v>
      </c>
      <c r="AY335" s="253" t="s">
        <v>147</v>
      </c>
    </row>
    <row r="336" spans="1:51" s="16" customFormat="1" ht="12">
      <c r="A336" s="16"/>
      <c r="B336" s="281"/>
      <c r="C336" s="282"/>
      <c r="D336" s="234" t="s">
        <v>159</v>
      </c>
      <c r="E336" s="283" t="s">
        <v>458</v>
      </c>
      <c r="F336" s="284" t="s">
        <v>749</v>
      </c>
      <c r="G336" s="282"/>
      <c r="H336" s="285">
        <v>68</v>
      </c>
      <c r="I336" s="286"/>
      <c r="J336" s="282"/>
      <c r="K336" s="282"/>
      <c r="L336" s="287"/>
      <c r="M336" s="288"/>
      <c r="N336" s="289"/>
      <c r="O336" s="289"/>
      <c r="P336" s="289"/>
      <c r="Q336" s="289"/>
      <c r="R336" s="289"/>
      <c r="S336" s="289"/>
      <c r="T336" s="290"/>
      <c r="U336" s="16"/>
      <c r="V336" s="16"/>
      <c r="W336" s="16"/>
      <c r="X336" s="16"/>
      <c r="Y336" s="16"/>
      <c r="Z336" s="16"/>
      <c r="AA336" s="16"/>
      <c r="AB336" s="16"/>
      <c r="AC336" s="16"/>
      <c r="AD336" s="16"/>
      <c r="AE336" s="16"/>
      <c r="AT336" s="291" t="s">
        <v>159</v>
      </c>
      <c r="AU336" s="291" t="s">
        <v>84</v>
      </c>
      <c r="AV336" s="16" t="s">
        <v>167</v>
      </c>
      <c r="AW336" s="16" t="s">
        <v>37</v>
      </c>
      <c r="AX336" s="16" t="s">
        <v>75</v>
      </c>
      <c r="AY336" s="291" t="s">
        <v>147</v>
      </c>
    </row>
    <row r="337" spans="1:51" s="13" customFormat="1" ht="12">
      <c r="A337" s="13"/>
      <c r="B337" s="232"/>
      <c r="C337" s="233"/>
      <c r="D337" s="234" t="s">
        <v>159</v>
      </c>
      <c r="E337" s="235" t="s">
        <v>19</v>
      </c>
      <c r="F337" s="236" t="s">
        <v>769</v>
      </c>
      <c r="G337" s="233"/>
      <c r="H337" s="235" t="s">
        <v>19</v>
      </c>
      <c r="I337" s="237"/>
      <c r="J337" s="233"/>
      <c r="K337" s="233"/>
      <c r="L337" s="238"/>
      <c r="M337" s="239"/>
      <c r="N337" s="240"/>
      <c r="O337" s="240"/>
      <c r="P337" s="240"/>
      <c r="Q337" s="240"/>
      <c r="R337" s="240"/>
      <c r="S337" s="240"/>
      <c r="T337" s="241"/>
      <c r="U337" s="13"/>
      <c r="V337" s="13"/>
      <c r="W337" s="13"/>
      <c r="X337" s="13"/>
      <c r="Y337" s="13"/>
      <c r="Z337" s="13"/>
      <c r="AA337" s="13"/>
      <c r="AB337" s="13"/>
      <c r="AC337" s="13"/>
      <c r="AD337" s="13"/>
      <c r="AE337" s="13"/>
      <c r="AT337" s="242" t="s">
        <v>159</v>
      </c>
      <c r="AU337" s="242" t="s">
        <v>84</v>
      </c>
      <c r="AV337" s="13" t="s">
        <v>82</v>
      </c>
      <c r="AW337" s="13" t="s">
        <v>37</v>
      </c>
      <c r="AX337" s="13" t="s">
        <v>75</v>
      </c>
      <c r="AY337" s="242" t="s">
        <v>147</v>
      </c>
    </row>
    <row r="338" spans="1:51" s="14" customFormat="1" ht="12">
      <c r="A338" s="14"/>
      <c r="B338" s="243"/>
      <c r="C338" s="244"/>
      <c r="D338" s="234" t="s">
        <v>159</v>
      </c>
      <c r="E338" s="245" t="s">
        <v>19</v>
      </c>
      <c r="F338" s="246" t="s">
        <v>770</v>
      </c>
      <c r="G338" s="244"/>
      <c r="H338" s="247">
        <v>22</v>
      </c>
      <c r="I338" s="248"/>
      <c r="J338" s="244"/>
      <c r="K338" s="244"/>
      <c r="L338" s="249"/>
      <c r="M338" s="250"/>
      <c r="N338" s="251"/>
      <c r="O338" s="251"/>
      <c r="P338" s="251"/>
      <c r="Q338" s="251"/>
      <c r="R338" s="251"/>
      <c r="S338" s="251"/>
      <c r="T338" s="252"/>
      <c r="U338" s="14"/>
      <c r="V338" s="14"/>
      <c r="W338" s="14"/>
      <c r="X338" s="14"/>
      <c r="Y338" s="14"/>
      <c r="Z338" s="14"/>
      <c r="AA338" s="14"/>
      <c r="AB338" s="14"/>
      <c r="AC338" s="14"/>
      <c r="AD338" s="14"/>
      <c r="AE338" s="14"/>
      <c r="AT338" s="253" t="s">
        <v>159</v>
      </c>
      <c r="AU338" s="253" t="s">
        <v>84</v>
      </c>
      <c r="AV338" s="14" t="s">
        <v>84</v>
      </c>
      <c r="AW338" s="14" t="s">
        <v>37</v>
      </c>
      <c r="AX338" s="14" t="s">
        <v>75</v>
      </c>
      <c r="AY338" s="253" t="s">
        <v>147</v>
      </c>
    </row>
    <row r="339" spans="1:51" s="16" customFormat="1" ht="12">
      <c r="A339" s="16"/>
      <c r="B339" s="281"/>
      <c r="C339" s="282"/>
      <c r="D339" s="234" t="s">
        <v>159</v>
      </c>
      <c r="E339" s="283" t="s">
        <v>460</v>
      </c>
      <c r="F339" s="284" t="s">
        <v>749</v>
      </c>
      <c r="G339" s="282"/>
      <c r="H339" s="285">
        <v>22</v>
      </c>
      <c r="I339" s="286"/>
      <c r="J339" s="282"/>
      <c r="K339" s="282"/>
      <c r="L339" s="287"/>
      <c r="M339" s="288"/>
      <c r="N339" s="289"/>
      <c r="O339" s="289"/>
      <c r="P339" s="289"/>
      <c r="Q339" s="289"/>
      <c r="R339" s="289"/>
      <c r="S339" s="289"/>
      <c r="T339" s="290"/>
      <c r="U339" s="16"/>
      <c r="V339" s="16"/>
      <c r="W339" s="16"/>
      <c r="X339" s="16"/>
      <c r="Y339" s="16"/>
      <c r="Z339" s="16"/>
      <c r="AA339" s="16"/>
      <c r="AB339" s="16"/>
      <c r="AC339" s="16"/>
      <c r="AD339" s="16"/>
      <c r="AE339" s="16"/>
      <c r="AT339" s="291" t="s">
        <v>159</v>
      </c>
      <c r="AU339" s="291" t="s">
        <v>84</v>
      </c>
      <c r="AV339" s="16" t="s">
        <v>167</v>
      </c>
      <c r="AW339" s="16" t="s">
        <v>37</v>
      </c>
      <c r="AX339" s="16" t="s">
        <v>75</v>
      </c>
      <c r="AY339" s="291" t="s">
        <v>147</v>
      </c>
    </row>
    <row r="340" spans="1:51" s="15" customFormat="1" ht="12">
      <c r="A340" s="15"/>
      <c r="B340" s="254"/>
      <c r="C340" s="255"/>
      <c r="D340" s="234" t="s">
        <v>159</v>
      </c>
      <c r="E340" s="256" t="s">
        <v>19</v>
      </c>
      <c r="F340" s="257" t="s">
        <v>162</v>
      </c>
      <c r="G340" s="255"/>
      <c r="H340" s="258">
        <v>90</v>
      </c>
      <c r="I340" s="259"/>
      <c r="J340" s="255"/>
      <c r="K340" s="255"/>
      <c r="L340" s="260"/>
      <c r="M340" s="261"/>
      <c r="N340" s="262"/>
      <c r="O340" s="262"/>
      <c r="P340" s="262"/>
      <c r="Q340" s="262"/>
      <c r="R340" s="262"/>
      <c r="S340" s="262"/>
      <c r="T340" s="263"/>
      <c r="U340" s="15"/>
      <c r="V340" s="15"/>
      <c r="W340" s="15"/>
      <c r="X340" s="15"/>
      <c r="Y340" s="15"/>
      <c r="Z340" s="15"/>
      <c r="AA340" s="15"/>
      <c r="AB340" s="15"/>
      <c r="AC340" s="15"/>
      <c r="AD340" s="15"/>
      <c r="AE340" s="15"/>
      <c r="AT340" s="264" t="s">
        <v>159</v>
      </c>
      <c r="AU340" s="264" t="s">
        <v>84</v>
      </c>
      <c r="AV340" s="15" t="s">
        <v>155</v>
      </c>
      <c r="AW340" s="15" t="s">
        <v>37</v>
      </c>
      <c r="AX340" s="15" t="s">
        <v>82</v>
      </c>
      <c r="AY340" s="264" t="s">
        <v>147</v>
      </c>
    </row>
    <row r="341" spans="1:65" s="2" customFormat="1" ht="16.5" customHeight="1">
      <c r="A341" s="40"/>
      <c r="B341" s="41"/>
      <c r="C341" s="271" t="s">
        <v>771</v>
      </c>
      <c r="D341" s="271" t="s">
        <v>660</v>
      </c>
      <c r="E341" s="272" t="s">
        <v>772</v>
      </c>
      <c r="F341" s="273" t="s">
        <v>773</v>
      </c>
      <c r="G341" s="274" t="s">
        <v>170</v>
      </c>
      <c r="H341" s="275">
        <v>99</v>
      </c>
      <c r="I341" s="276"/>
      <c r="J341" s="277">
        <f>ROUND(I341*H341,2)</f>
        <v>0</v>
      </c>
      <c r="K341" s="273" t="s">
        <v>202</v>
      </c>
      <c r="L341" s="278"/>
      <c r="M341" s="279" t="s">
        <v>19</v>
      </c>
      <c r="N341" s="280" t="s">
        <v>46</v>
      </c>
      <c r="O341" s="86"/>
      <c r="P341" s="223">
        <f>O341*H341</f>
        <v>0</v>
      </c>
      <c r="Q341" s="223">
        <v>0.0002</v>
      </c>
      <c r="R341" s="223">
        <f>Q341*H341</f>
        <v>0.0198</v>
      </c>
      <c r="S341" s="223">
        <v>0</v>
      </c>
      <c r="T341" s="224">
        <f>S341*H341</f>
        <v>0</v>
      </c>
      <c r="U341" s="40"/>
      <c r="V341" s="40"/>
      <c r="W341" s="40"/>
      <c r="X341" s="40"/>
      <c r="Y341" s="40"/>
      <c r="Z341" s="40"/>
      <c r="AA341" s="40"/>
      <c r="AB341" s="40"/>
      <c r="AC341" s="40"/>
      <c r="AD341" s="40"/>
      <c r="AE341" s="40"/>
      <c r="AR341" s="225" t="s">
        <v>382</v>
      </c>
      <c r="AT341" s="225" t="s">
        <v>660</v>
      </c>
      <c r="AU341" s="225" t="s">
        <v>84</v>
      </c>
      <c r="AY341" s="19" t="s">
        <v>147</v>
      </c>
      <c r="BE341" s="226">
        <f>IF(N341="základní",J341,0)</f>
        <v>0</v>
      </c>
      <c r="BF341" s="226">
        <f>IF(N341="snížená",J341,0)</f>
        <v>0</v>
      </c>
      <c r="BG341" s="226">
        <f>IF(N341="zákl. přenesená",J341,0)</f>
        <v>0</v>
      </c>
      <c r="BH341" s="226">
        <f>IF(N341="sníž. přenesená",J341,0)</f>
        <v>0</v>
      </c>
      <c r="BI341" s="226">
        <f>IF(N341="nulová",J341,0)</f>
        <v>0</v>
      </c>
      <c r="BJ341" s="19" t="s">
        <v>82</v>
      </c>
      <c r="BK341" s="226">
        <f>ROUND(I341*H341,2)</f>
        <v>0</v>
      </c>
      <c r="BL341" s="19" t="s">
        <v>211</v>
      </c>
      <c r="BM341" s="225" t="s">
        <v>774</v>
      </c>
    </row>
    <row r="342" spans="1:51" s="14" customFormat="1" ht="12">
      <c r="A342" s="14"/>
      <c r="B342" s="243"/>
      <c r="C342" s="244"/>
      <c r="D342" s="234" t="s">
        <v>159</v>
      </c>
      <c r="E342" s="244"/>
      <c r="F342" s="246" t="s">
        <v>775</v>
      </c>
      <c r="G342" s="244"/>
      <c r="H342" s="247">
        <v>99</v>
      </c>
      <c r="I342" s="248"/>
      <c r="J342" s="244"/>
      <c r="K342" s="244"/>
      <c r="L342" s="249"/>
      <c r="M342" s="250"/>
      <c r="N342" s="251"/>
      <c r="O342" s="251"/>
      <c r="P342" s="251"/>
      <c r="Q342" s="251"/>
      <c r="R342" s="251"/>
      <c r="S342" s="251"/>
      <c r="T342" s="252"/>
      <c r="U342" s="14"/>
      <c r="V342" s="14"/>
      <c r="W342" s="14"/>
      <c r="X342" s="14"/>
      <c r="Y342" s="14"/>
      <c r="Z342" s="14"/>
      <c r="AA342" s="14"/>
      <c r="AB342" s="14"/>
      <c r="AC342" s="14"/>
      <c r="AD342" s="14"/>
      <c r="AE342" s="14"/>
      <c r="AT342" s="253" t="s">
        <v>159</v>
      </c>
      <c r="AU342" s="253" t="s">
        <v>84</v>
      </c>
      <c r="AV342" s="14" t="s">
        <v>84</v>
      </c>
      <c r="AW342" s="14" t="s">
        <v>4</v>
      </c>
      <c r="AX342" s="14" t="s">
        <v>82</v>
      </c>
      <c r="AY342" s="253" t="s">
        <v>147</v>
      </c>
    </row>
    <row r="343" spans="1:65" s="2" customFormat="1" ht="16.5" customHeight="1">
      <c r="A343" s="40"/>
      <c r="B343" s="41"/>
      <c r="C343" s="214" t="s">
        <v>776</v>
      </c>
      <c r="D343" s="214" t="s">
        <v>150</v>
      </c>
      <c r="E343" s="215" t="s">
        <v>777</v>
      </c>
      <c r="F343" s="216" t="s">
        <v>778</v>
      </c>
      <c r="G343" s="217" t="s">
        <v>170</v>
      </c>
      <c r="H343" s="218">
        <v>90</v>
      </c>
      <c r="I343" s="219"/>
      <c r="J343" s="220">
        <f>ROUND(I343*H343,2)</f>
        <v>0</v>
      </c>
      <c r="K343" s="216" t="s">
        <v>154</v>
      </c>
      <c r="L343" s="46"/>
      <c r="M343" s="221" t="s">
        <v>19</v>
      </c>
      <c r="N343" s="222" t="s">
        <v>46</v>
      </c>
      <c r="O343" s="86"/>
      <c r="P343" s="223">
        <f>O343*H343</f>
        <v>0</v>
      </c>
      <c r="Q343" s="223">
        <v>0</v>
      </c>
      <c r="R343" s="223">
        <f>Q343*H343</f>
        <v>0</v>
      </c>
      <c r="S343" s="223">
        <v>0</v>
      </c>
      <c r="T343" s="224">
        <f>S343*H343</f>
        <v>0</v>
      </c>
      <c r="U343" s="40"/>
      <c r="V343" s="40"/>
      <c r="W343" s="40"/>
      <c r="X343" s="40"/>
      <c r="Y343" s="40"/>
      <c r="Z343" s="40"/>
      <c r="AA343" s="40"/>
      <c r="AB343" s="40"/>
      <c r="AC343" s="40"/>
      <c r="AD343" s="40"/>
      <c r="AE343" s="40"/>
      <c r="AR343" s="225" t="s">
        <v>211</v>
      </c>
      <c r="AT343" s="225" t="s">
        <v>150</v>
      </c>
      <c r="AU343" s="225" t="s">
        <v>84</v>
      </c>
      <c r="AY343" s="19" t="s">
        <v>147</v>
      </c>
      <c r="BE343" s="226">
        <f>IF(N343="základní",J343,0)</f>
        <v>0</v>
      </c>
      <c r="BF343" s="226">
        <f>IF(N343="snížená",J343,0)</f>
        <v>0</v>
      </c>
      <c r="BG343" s="226">
        <f>IF(N343="zákl. přenesená",J343,0)</f>
        <v>0</v>
      </c>
      <c r="BH343" s="226">
        <f>IF(N343="sníž. přenesená",J343,0)</f>
        <v>0</v>
      </c>
      <c r="BI343" s="226">
        <f>IF(N343="nulová",J343,0)</f>
        <v>0</v>
      </c>
      <c r="BJ343" s="19" t="s">
        <v>82</v>
      </c>
      <c r="BK343" s="226">
        <f>ROUND(I343*H343,2)</f>
        <v>0</v>
      </c>
      <c r="BL343" s="19" t="s">
        <v>211</v>
      </c>
      <c r="BM343" s="225" t="s">
        <v>779</v>
      </c>
    </row>
    <row r="344" spans="1:47" s="2" customFormat="1" ht="12">
      <c r="A344" s="40"/>
      <c r="B344" s="41"/>
      <c r="C344" s="42"/>
      <c r="D344" s="227" t="s">
        <v>157</v>
      </c>
      <c r="E344" s="42"/>
      <c r="F344" s="228" t="s">
        <v>780</v>
      </c>
      <c r="G344" s="42"/>
      <c r="H344" s="42"/>
      <c r="I344" s="229"/>
      <c r="J344" s="42"/>
      <c r="K344" s="42"/>
      <c r="L344" s="46"/>
      <c r="M344" s="230"/>
      <c r="N344" s="231"/>
      <c r="O344" s="86"/>
      <c r="P344" s="86"/>
      <c r="Q344" s="86"/>
      <c r="R344" s="86"/>
      <c r="S344" s="86"/>
      <c r="T344" s="87"/>
      <c r="U344" s="40"/>
      <c r="V344" s="40"/>
      <c r="W344" s="40"/>
      <c r="X344" s="40"/>
      <c r="Y344" s="40"/>
      <c r="Z344" s="40"/>
      <c r="AA344" s="40"/>
      <c r="AB344" s="40"/>
      <c r="AC344" s="40"/>
      <c r="AD344" s="40"/>
      <c r="AE344" s="40"/>
      <c r="AT344" s="19" t="s">
        <v>157</v>
      </c>
      <c r="AU344" s="19" t="s">
        <v>84</v>
      </c>
    </row>
    <row r="345" spans="1:51" s="13" customFormat="1" ht="12">
      <c r="A345" s="13"/>
      <c r="B345" s="232"/>
      <c r="C345" s="233"/>
      <c r="D345" s="234" t="s">
        <v>159</v>
      </c>
      <c r="E345" s="235" t="s">
        <v>19</v>
      </c>
      <c r="F345" s="236" t="s">
        <v>766</v>
      </c>
      <c r="G345" s="233"/>
      <c r="H345" s="235" t="s">
        <v>19</v>
      </c>
      <c r="I345" s="237"/>
      <c r="J345" s="233"/>
      <c r="K345" s="233"/>
      <c r="L345" s="238"/>
      <c r="M345" s="239"/>
      <c r="N345" s="240"/>
      <c r="O345" s="240"/>
      <c r="P345" s="240"/>
      <c r="Q345" s="240"/>
      <c r="R345" s="240"/>
      <c r="S345" s="240"/>
      <c r="T345" s="241"/>
      <c r="U345" s="13"/>
      <c r="V345" s="13"/>
      <c r="W345" s="13"/>
      <c r="X345" s="13"/>
      <c r="Y345" s="13"/>
      <c r="Z345" s="13"/>
      <c r="AA345" s="13"/>
      <c r="AB345" s="13"/>
      <c r="AC345" s="13"/>
      <c r="AD345" s="13"/>
      <c r="AE345" s="13"/>
      <c r="AT345" s="242" t="s">
        <v>159</v>
      </c>
      <c r="AU345" s="242" t="s">
        <v>84</v>
      </c>
      <c r="AV345" s="13" t="s">
        <v>82</v>
      </c>
      <c r="AW345" s="13" t="s">
        <v>37</v>
      </c>
      <c r="AX345" s="13" t="s">
        <v>75</v>
      </c>
      <c r="AY345" s="242" t="s">
        <v>147</v>
      </c>
    </row>
    <row r="346" spans="1:51" s="14" customFormat="1" ht="12">
      <c r="A346" s="14"/>
      <c r="B346" s="243"/>
      <c r="C346" s="244"/>
      <c r="D346" s="234" t="s">
        <v>159</v>
      </c>
      <c r="E346" s="245" t="s">
        <v>19</v>
      </c>
      <c r="F346" s="246" t="s">
        <v>458</v>
      </c>
      <c r="G346" s="244"/>
      <c r="H346" s="247">
        <v>68</v>
      </c>
      <c r="I346" s="248"/>
      <c r="J346" s="244"/>
      <c r="K346" s="244"/>
      <c r="L346" s="249"/>
      <c r="M346" s="250"/>
      <c r="N346" s="251"/>
      <c r="O346" s="251"/>
      <c r="P346" s="251"/>
      <c r="Q346" s="251"/>
      <c r="R346" s="251"/>
      <c r="S346" s="251"/>
      <c r="T346" s="252"/>
      <c r="U346" s="14"/>
      <c r="V346" s="14"/>
      <c r="W346" s="14"/>
      <c r="X346" s="14"/>
      <c r="Y346" s="14"/>
      <c r="Z346" s="14"/>
      <c r="AA346" s="14"/>
      <c r="AB346" s="14"/>
      <c r="AC346" s="14"/>
      <c r="AD346" s="14"/>
      <c r="AE346" s="14"/>
      <c r="AT346" s="253" t="s">
        <v>159</v>
      </c>
      <c r="AU346" s="253" t="s">
        <v>84</v>
      </c>
      <c r="AV346" s="14" t="s">
        <v>84</v>
      </c>
      <c r="AW346" s="14" t="s">
        <v>37</v>
      </c>
      <c r="AX346" s="14" t="s">
        <v>75</v>
      </c>
      <c r="AY346" s="253" t="s">
        <v>147</v>
      </c>
    </row>
    <row r="347" spans="1:51" s="14" customFormat="1" ht="12">
      <c r="A347" s="14"/>
      <c r="B347" s="243"/>
      <c r="C347" s="244"/>
      <c r="D347" s="234" t="s">
        <v>159</v>
      </c>
      <c r="E347" s="245" t="s">
        <v>19</v>
      </c>
      <c r="F347" s="246" t="s">
        <v>460</v>
      </c>
      <c r="G347" s="244"/>
      <c r="H347" s="247">
        <v>22</v>
      </c>
      <c r="I347" s="248"/>
      <c r="J347" s="244"/>
      <c r="K347" s="244"/>
      <c r="L347" s="249"/>
      <c r="M347" s="250"/>
      <c r="N347" s="251"/>
      <c r="O347" s="251"/>
      <c r="P347" s="251"/>
      <c r="Q347" s="251"/>
      <c r="R347" s="251"/>
      <c r="S347" s="251"/>
      <c r="T347" s="252"/>
      <c r="U347" s="14"/>
      <c r="V347" s="14"/>
      <c r="W347" s="14"/>
      <c r="X347" s="14"/>
      <c r="Y347" s="14"/>
      <c r="Z347" s="14"/>
      <c r="AA347" s="14"/>
      <c r="AB347" s="14"/>
      <c r="AC347" s="14"/>
      <c r="AD347" s="14"/>
      <c r="AE347" s="14"/>
      <c r="AT347" s="253" t="s">
        <v>159</v>
      </c>
      <c r="AU347" s="253" t="s">
        <v>84</v>
      </c>
      <c r="AV347" s="14" t="s">
        <v>84</v>
      </c>
      <c r="AW347" s="14" t="s">
        <v>37</v>
      </c>
      <c r="AX347" s="14" t="s">
        <v>75</v>
      </c>
      <c r="AY347" s="253" t="s">
        <v>147</v>
      </c>
    </row>
    <row r="348" spans="1:51" s="15" customFormat="1" ht="12">
      <c r="A348" s="15"/>
      <c r="B348" s="254"/>
      <c r="C348" s="255"/>
      <c r="D348" s="234" t="s">
        <v>159</v>
      </c>
      <c r="E348" s="256" t="s">
        <v>19</v>
      </c>
      <c r="F348" s="257" t="s">
        <v>162</v>
      </c>
      <c r="G348" s="255"/>
      <c r="H348" s="258">
        <v>90</v>
      </c>
      <c r="I348" s="259"/>
      <c r="J348" s="255"/>
      <c r="K348" s="255"/>
      <c r="L348" s="260"/>
      <c r="M348" s="261"/>
      <c r="N348" s="262"/>
      <c r="O348" s="262"/>
      <c r="P348" s="262"/>
      <c r="Q348" s="262"/>
      <c r="R348" s="262"/>
      <c r="S348" s="262"/>
      <c r="T348" s="263"/>
      <c r="U348" s="15"/>
      <c r="V348" s="15"/>
      <c r="W348" s="15"/>
      <c r="X348" s="15"/>
      <c r="Y348" s="15"/>
      <c r="Z348" s="15"/>
      <c r="AA348" s="15"/>
      <c r="AB348" s="15"/>
      <c r="AC348" s="15"/>
      <c r="AD348" s="15"/>
      <c r="AE348" s="15"/>
      <c r="AT348" s="264" t="s">
        <v>159</v>
      </c>
      <c r="AU348" s="264" t="s">
        <v>84</v>
      </c>
      <c r="AV348" s="15" t="s">
        <v>155</v>
      </c>
      <c r="AW348" s="15" t="s">
        <v>37</v>
      </c>
      <c r="AX348" s="15" t="s">
        <v>82</v>
      </c>
      <c r="AY348" s="264" t="s">
        <v>147</v>
      </c>
    </row>
    <row r="349" spans="1:65" s="2" customFormat="1" ht="24.15" customHeight="1">
      <c r="A349" s="40"/>
      <c r="B349" s="41"/>
      <c r="C349" s="214" t="s">
        <v>781</v>
      </c>
      <c r="D349" s="214" t="s">
        <v>150</v>
      </c>
      <c r="E349" s="215" t="s">
        <v>782</v>
      </c>
      <c r="F349" s="216" t="s">
        <v>783</v>
      </c>
      <c r="G349" s="217" t="s">
        <v>179</v>
      </c>
      <c r="H349" s="218">
        <v>2.003</v>
      </c>
      <c r="I349" s="219"/>
      <c r="J349" s="220">
        <f>ROUND(I349*H349,2)</f>
        <v>0</v>
      </c>
      <c r="K349" s="216" t="s">
        <v>154</v>
      </c>
      <c r="L349" s="46"/>
      <c r="M349" s="221" t="s">
        <v>19</v>
      </c>
      <c r="N349" s="222" t="s">
        <v>46</v>
      </c>
      <c r="O349" s="86"/>
      <c r="P349" s="223">
        <f>O349*H349</f>
        <v>0</v>
      </c>
      <c r="Q349" s="223">
        <v>0</v>
      </c>
      <c r="R349" s="223">
        <f>Q349*H349</f>
        <v>0</v>
      </c>
      <c r="S349" s="223">
        <v>0</v>
      </c>
      <c r="T349" s="224">
        <f>S349*H349</f>
        <v>0</v>
      </c>
      <c r="U349" s="40"/>
      <c r="V349" s="40"/>
      <c r="W349" s="40"/>
      <c r="X349" s="40"/>
      <c r="Y349" s="40"/>
      <c r="Z349" s="40"/>
      <c r="AA349" s="40"/>
      <c r="AB349" s="40"/>
      <c r="AC349" s="40"/>
      <c r="AD349" s="40"/>
      <c r="AE349" s="40"/>
      <c r="AR349" s="225" t="s">
        <v>211</v>
      </c>
      <c r="AT349" s="225" t="s">
        <v>150</v>
      </c>
      <c r="AU349" s="225" t="s">
        <v>84</v>
      </c>
      <c r="AY349" s="19" t="s">
        <v>147</v>
      </c>
      <c r="BE349" s="226">
        <f>IF(N349="základní",J349,0)</f>
        <v>0</v>
      </c>
      <c r="BF349" s="226">
        <f>IF(N349="snížená",J349,0)</f>
        <v>0</v>
      </c>
      <c r="BG349" s="226">
        <f>IF(N349="zákl. přenesená",J349,0)</f>
        <v>0</v>
      </c>
      <c r="BH349" s="226">
        <f>IF(N349="sníž. přenesená",J349,0)</f>
        <v>0</v>
      </c>
      <c r="BI349" s="226">
        <f>IF(N349="nulová",J349,0)</f>
        <v>0</v>
      </c>
      <c r="BJ349" s="19" t="s">
        <v>82</v>
      </c>
      <c r="BK349" s="226">
        <f>ROUND(I349*H349,2)</f>
        <v>0</v>
      </c>
      <c r="BL349" s="19" t="s">
        <v>211</v>
      </c>
      <c r="BM349" s="225" t="s">
        <v>784</v>
      </c>
    </row>
    <row r="350" spans="1:47" s="2" customFormat="1" ht="12">
      <c r="A350" s="40"/>
      <c r="B350" s="41"/>
      <c r="C350" s="42"/>
      <c r="D350" s="227" t="s">
        <v>157</v>
      </c>
      <c r="E350" s="42"/>
      <c r="F350" s="228" t="s">
        <v>785</v>
      </c>
      <c r="G350" s="42"/>
      <c r="H350" s="42"/>
      <c r="I350" s="229"/>
      <c r="J350" s="42"/>
      <c r="K350" s="42"/>
      <c r="L350" s="46"/>
      <c r="M350" s="230"/>
      <c r="N350" s="231"/>
      <c r="O350" s="86"/>
      <c r="P350" s="86"/>
      <c r="Q350" s="86"/>
      <c r="R350" s="86"/>
      <c r="S350" s="86"/>
      <c r="T350" s="87"/>
      <c r="U350" s="40"/>
      <c r="V350" s="40"/>
      <c r="W350" s="40"/>
      <c r="X350" s="40"/>
      <c r="Y350" s="40"/>
      <c r="Z350" s="40"/>
      <c r="AA350" s="40"/>
      <c r="AB350" s="40"/>
      <c r="AC350" s="40"/>
      <c r="AD350" s="40"/>
      <c r="AE350" s="40"/>
      <c r="AT350" s="19" t="s">
        <v>157</v>
      </c>
      <c r="AU350" s="19" t="s">
        <v>84</v>
      </c>
    </row>
    <row r="351" spans="1:65" s="2" customFormat="1" ht="24.15" customHeight="1">
      <c r="A351" s="40"/>
      <c r="B351" s="41"/>
      <c r="C351" s="214" t="s">
        <v>459</v>
      </c>
      <c r="D351" s="214" t="s">
        <v>150</v>
      </c>
      <c r="E351" s="215" t="s">
        <v>786</v>
      </c>
      <c r="F351" s="216" t="s">
        <v>787</v>
      </c>
      <c r="G351" s="217" t="s">
        <v>179</v>
      </c>
      <c r="H351" s="218">
        <v>2.003</v>
      </c>
      <c r="I351" s="219"/>
      <c r="J351" s="220">
        <f>ROUND(I351*H351,2)</f>
        <v>0</v>
      </c>
      <c r="K351" s="216" t="s">
        <v>154</v>
      </c>
      <c r="L351" s="46"/>
      <c r="M351" s="221" t="s">
        <v>19</v>
      </c>
      <c r="N351" s="222" t="s">
        <v>46</v>
      </c>
      <c r="O351" s="86"/>
      <c r="P351" s="223">
        <f>O351*H351</f>
        <v>0</v>
      </c>
      <c r="Q351" s="223">
        <v>0</v>
      </c>
      <c r="R351" s="223">
        <f>Q351*H351</f>
        <v>0</v>
      </c>
      <c r="S351" s="223">
        <v>0</v>
      </c>
      <c r="T351" s="224">
        <f>S351*H351</f>
        <v>0</v>
      </c>
      <c r="U351" s="40"/>
      <c r="V351" s="40"/>
      <c r="W351" s="40"/>
      <c r="X351" s="40"/>
      <c r="Y351" s="40"/>
      <c r="Z351" s="40"/>
      <c r="AA351" s="40"/>
      <c r="AB351" s="40"/>
      <c r="AC351" s="40"/>
      <c r="AD351" s="40"/>
      <c r="AE351" s="40"/>
      <c r="AR351" s="225" t="s">
        <v>211</v>
      </c>
      <c r="AT351" s="225" t="s">
        <v>150</v>
      </c>
      <c r="AU351" s="225" t="s">
        <v>84</v>
      </c>
      <c r="AY351" s="19" t="s">
        <v>147</v>
      </c>
      <c r="BE351" s="226">
        <f>IF(N351="základní",J351,0)</f>
        <v>0</v>
      </c>
      <c r="BF351" s="226">
        <f>IF(N351="snížená",J351,0)</f>
        <v>0</v>
      </c>
      <c r="BG351" s="226">
        <f>IF(N351="zákl. přenesená",J351,0)</f>
        <v>0</v>
      </c>
      <c r="BH351" s="226">
        <f>IF(N351="sníž. přenesená",J351,0)</f>
        <v>0</v>
      </c>
      <c r="BI351" s="226">
        <f>IF(N351="nulová",J351,0)</f>
        <v>0</v>
      </c>
      <c r="BJ351" s="19" t="s">
        <v>82</v>
      </c>
      <c r="BK351" s="226">
        <f>ROUND(I351*H351,2)</f>
        <v>0</v>
      </c>
      <c r="BL351" s="19" t="s">
        <v>211</v>
      </c>
      <c r="BM351" s="225" t="s">
        <v>788</v>
      </c>
    </row>
    <row r="352" spans="1:47" s="2" customFormat="1" ht="12">
      <c r="A352" s="40"/>
      <c r="B352" s="41"/>
      <c r="C352" s="42"/>
      <c r="D352" s="227" t="s">
        <v>157</v>
      </c>
      <c r="E352" s="42"/>
      <c r="F352" s="228" t="s">
        <v>789</v>
      </c>
      <c r="G352" s="42"/>
      <c r="H352" s="42"/>
      <c r="I352" s="229"/>
      <c r="J352" s="42"/>
      <c r="K352" s="42"/>
      <c r="L352" s="46"/>
      <c r="M352" s="230"/>
      <c r="N352" s="231"/>
      <c r="O352" s="86"/>
      <c r="P352" s="86"/>
      <c r="Q352" s="86"/>
      <c r="R352" s="86"/>
      <c r="S352" s="86"/>
      <c r="T352" s="87"/>
      <c r="U352" s="40"/>
      <c r="V352" s="40"/>
      <c r="W352" s="40"/>
      <c r="X352" s="40"/>
      <c r="Y352" s="40"/>
      <c r="Z352" s="40"/>
      <c r="AA352" s="40"/>
      <c r="AB352" s="40"/>
      <c r="AC352" s="40"/>
      <c r="AD352" s="40"/>
      <c r="AE352" s="40"/>
      <c r="AT352" s="19" t="s">
        <v>157</v>
      </c>
      <c r="AU352" s="19" t="s">
        <v>84</v>
      </c>
    </row>
    <row r="353" spans="1:65" s="2" customFormat="1" ht="24.15" customHeight="1">
      <c r="A353" s="40"/>
      <c r="B353" s="41"/>
      <c r="C353" s="214" t="s">
        <v>790</v>
      </c>
      <c r="D353" s="214" t="s">
        <v>150</v>
      </c>
      <c r="E353" s="215" t="s">
        <v>791</v>
      </c>
      <c r="F353" s="216" t="s">
        <v>792</v>
      </c>
      <c r="G353" s="217" t="s">
        <v>179</v>
      </c>
      <c r="H353" s="218">
        <v>2.003</v>
      </c>
      <c r="I353" s="219"/>
      <c r="J353" s="220">
        <f>ROUND(I353*H353,2)</f>
        <v>0</v>
      </c>
      <c r="K353" s="216" t="s">
        <v>154</v>
      </c>
      <c r="L353" s="46"/>
      <c r="M353" s="221" t="s">
        <v>19</v>
      </c>
      <c r="N353" s="222" t="s">
        <v>46</v>
      </c>
      <c r="O353" s="86"/>
      <c r="P353" s="223">
        <f>O353*H353</f>
        <v>0</v>
      </c>
      <c r="Q353" s="223">
        <v>0</v>
      </c>
      <c r="R353" s="223">
        <f>Q353*H353</f>
        <v>0</v>
      </c>
      <c r="S353" s="223">
        <v>0</v>
      </c>
      <c r="T353" s="224">
        <f>S353*H353</f>
        <v>0</v>
      </c>
      <c r="U353" s="40"/>
      <c r="V353" s="40"/>
      <c r="W353" s="40"/>
      <c r="X353" s="40"/>
      <c r="Y353" s="40"/>
      <c r="Z353" s="40"/>
      <c r="AA353" s="40"/>
      <c r="AB353" s="40"/>
      <c r="AC353" s="40"/>
      <c r="AD353" s="40"/>
      <c r="AE353" s="40"/>
      <c r="AR353" s="225" t="s">
        <v>211</v>
      </c>
      <c r="AT353" s="225" t="s">
        <v>150</v>
      </c>
      <c r="AU353" s="225" t="s">
        <v>84</v>
      </c>
      <c r="AY353" s="19" t="s">
        <v>147</v>
      </c>
      <c r="BE353" s="226">
        <f>IF(N353="základní",J353,0)</f>
        <v>0</v>
      </c>
      <c r="BF353" s="226">
        <f>IF(N353="snížená",J353,0)</f>
        <v>0</v>
      </c>
      <c r="BG353" s="226">
        <f>IF(N353="zákl. přenesená",J353,0)</f>
        <v>0</v>
      </c>
      <c r="BH353" s="226">
        <f>IF(N353="sníž. přenesená",J353,0)</f>
        <v>0</v>
      </c>
      <c r="BI353" s="226">
        <f>IF(N353="nulová",J353,0)</f>
        <v>0</v>
      </c>
      <c r="BJ353" s="19" t="s">
        <v>82</v>
      </c>
      <c r="BK353" s="226">
        <f>ROUND(I353*H353,2)</f>
        <v>0</v>
      </c>
      <c r="BL353" s="19" t="s">
        <v>211</v>
      </c>
      <c r="BM353" s="225" t="s">
        <v>793</v>
      </c>
    </row>
    <row r="354" spans="1:47" s="2" customFormat="1" ht="12">
      <c r="A354" s="40"/>
      <c r="B354" s="41"/>
      <c r="C354" s="42"/>
      <c r="D354" s="227" t="s">
        <v>157</v>
      </c>
      <c r="E354" s="42"/>
      <c r="F354" s="228" t="s">
        <v>794</v>
      </c>
      <c r="G354" s="42"/>
      <c r="H354" s="42"/>
      <c r="I354" s="229"/>
      <c r="J354" s="42"/>
      <c r="K354" s="42"/>
      <c r="L354" s="46"/>
      <c r="M354" s="230"/>
      <c r="N354" s="231"/>
      <c r="O354" s="86"/>
      <c r="P354" s="86"/>
      <c r="Q354" s="86"/>
      <c r="R354" s="86"/>
      <c r="S354" s="86"/>
      <c r="T354" s="87"/>
      <c r="U354" s="40"/>
      <c r="V354" s="40"/>
      <c r="W354" s="40"/>
      <c r="X354" s="40"/>
      <c r="Y354" s="40"/>
      <c r="Z354" s="40"/>
      <c r="AA354" s="40"/>
      <c r="AB354" s="40"/>
      <c r="AC354" s="40"/>
      <c r="AD354" s="40"/>
      <c r="AE354" s="40"/>
      <c r="AT354" s="19" t="s">
        <v>157</v>
      </c>
      <c r="AU354" s="19" t="s">
        <v>84</v>
      </c>
    </row>
    <row r="355" spans="1:63" s="12" customFormat="1" ht="22.8" customHeight="1">
      <c r="A355" s="12"/>
      <c r="B355" s="198"/>
      <c r="C355" s="199"/>
      <c r="D355" s="200" t="s">
        <v>74</v>
      </c>
      <c r="E355" s="212" t="s">
        <v>795</v>
      </c>
      <c r="F355" s="212" t="s">
        <v>796</v>
      </c>
      <c r="G355" s="199"/>
      <c r="H355" s="199"/>
      <c r="I355" s="202"/>
      <c r="J355" s="213">
        <f>BK355</f>
        <v>0</v>
      </c>
      <c r="K355" s="199"/>
      <c r="L355" s="204"/>
      <c r="M355" s="205"/>
      <c r="N355" s="206"/>
      <c r="O355" s="206"/>
      <c r="P355" s="207">
        <f>SUM(P356:P375)</f>
        <v>0</v>
      </c>
      <c r="Q355" s="206"/>
      <c r="R355" s="207">
        <f>SUM(R356:R375)</f>
        <v>0.00649893</v>
      </c>
      <c r="S355" s="206"/>
      <c r="T355" s="208">
        <f>SUM(T356:T375)</f>
        <v>0</v>
      </c>
      <c r="U355" s="12"/>
      <c r="V355" s="12"/>
      <c r="W355" s="12"/>
      <c r="X355" s="12"/>
      <c r="Y355" s="12"/>
      <c r="Z355" s="12"/>
      <c r="AA355" s="12"/>
      <c r="AB355" s="12"/>
      <c r="AC355" s="12"/>
      <c r="AD355" s="12"/>
      <c r="AE355" s="12"/>
      <c r="AR355" s="209" t="s">
        <v>84</v>
      </c>
      <c r="AT355" s="210" t="s">
        <v>74</v>
      </c>
      <c r="AU355" s="210" t="s">
        <v>82</v>
      </c>
      <c r="AY355" s="209" t="s">
        <v>147</v>
      </c>
      <c r="BK355" s="211">
        <f>SUM(BK356:BK375)</f>
        <v>0</v>
      </c>
    </row>
    <row r="356" spans="1:65" s="2" customFormat="1" ht="24.15" customHeight="1">
      <c r="A356" s="40"/>
      <c r="B356" s="41"/>
      <c r="C356" s="214" t="s">
        <v>797</v>
      </c>
      <c r="D356" s="214" t="s">
        <v>150</v>
      </c>
      <c r="E356" s="215" t="s">
        <v>798</v>
      </c>
      <c r="F356" s="216" t="s">
        <v>799</v>
      </c>
      <c r="G356" s="217" t="s">
        <v>236</v>
      </c>
      <c r="H356" s="218">
        <v>20.115</v>
      </c>
      <c r="I356" s="219"/>
      <c r="J356" s="220">
        <f>ROUND(I356*H356,2)</f>
        <v>0</v>
      </c>
      <c r="K356" s="216" t="s">
        <v>202</v>
      </c>
      <c r="L356" s="46"/>
      <c r="M356" s="221" t="s">
        <v>19</v>
      </c>
      <c r="N356" s="222" t="s">
        <v>46</v>
      </c>
      <c r="O356" s="86"/>
      <c r="P356" s="223">
        <f>O356*H356</f>
        <v>0</v>
      </c>
      <c r="Q356" s="223">
        <v>0.00013</v>
      </c>
      <c r="R356" s="223">
        <f>Q356*H356</f>
        <v>0.0026149499999999996</v>
      </c>
      <c r="S356" s="223">
        <v>0</v>
      </c>
      <c r="T356" s="224">
        <f>S356*H356</f>
        <v>0</v>
      </c>
      <c r="U356" s="40"/>
      <c r="V356" s="40"/>
      <c r="W356" s="40"/>
      <c r="X356" s="40"/>
      <c r="Y356" s="40"/>
      <c r="Z356" s="40"/>
      <c r="AA356" s="40"/>
      <c r="AB356" s="40"/>
      <c r="AC356" s="40"/>
      <c r="AD356" s="40"/>
      <c r="AE356" s="40"/>
      <c r="AR356" s="225" t="s">
        <v>211</v>
      </c>
      <c r="AT356" s="225" t="s">
        <v>150</v>
      </c>
      <c r="AU356" s="225" t="s">
        <v>84</v>
      </c>
      <c r="AY356" s="19" t="s">
        <v>147</v>
      </c>
      <c r="BE356" s="226">
        <f>IF(N356="základní",J356,0)</f>
        <v>0</v>
      </c>
      <c r="BF356" s="226">
        <f>IF(N356="snížená",J356,0)</f>
        <v>0</v>
      </c>
      <c r="BG356" s="226">
        <f>IF(N356="zákl. přenesená",J356,0)</f>
        <v>0</v>
      </c>
      <c r="BH356" s="226">
        <f>IF(N356="sníž. přenesená",J356,0)</f>
        <v>0</v>
      </c>
      <c r="BI356" s="226">
        <f>IF(N356="nulová",J356,0)</f>
        <v>0</v>
      </c>
      <c r="BJ356" s="19" t="s">
        <v>82</v>
      </c>
      <c r="BK356" s="226">
        <f>ROUND(I356*H356,2)</f>
        <v>0</v>
      </c>
      <c r="BL356" s="19" t="s">
        <v>211</v>
      </c>
      <c r="BM356" s="225" t="s">
        <v>800</v>
      </c>
    </row>
    <row r="357" spans="1:51" s="13" customFormat="1" ht="12">
      <c r="A357" s="13"/>
      <c r="B357" s="232"/>
      <c r="C357" s="233"/>
      <c r="D357" s="234" t="s">
        <v>159</v>
      </c>
      <c r="E357" s="235" t="s">
        <v>19</v>
      </c>
      <c r="F357" s="236" t="s">
        <v>801</v>
      </c>
      <c r="G357" s="233"/>
      <c r="H357" s="235" t="s">
        <v>19</v>
      </c>
      <c r="I357" s="237"/>
      <c r="J357" s="233"/>
      <c r="K357" s="233"/>
      <c r="L357" s="238"/>
      <c r="M357" s="239"/>
      <c r="N357" s="240"/>
      <c r="O357" s="240"/>
      <c r="P357" s="240"/>
      <c r="Q357" s="240"/>
      <c r="R357" s="240"/>
      <c r="S357" s="240"/>
      <c r="T357" s="241"/>
      <c r="U357" s="13"/>
      <c r="V357" s="13"/>
      <c r="W357" s="13"/>
      <c r="X357" s="13"/>
      <c r="Y357" s="13"/>
      <c r="Z357" s="13"/>
      <c r="AA357" s="13"/>
      <c r="AB357" s="13"/>
      <c r="AC357" s="13"/>
      <c r="AD357" s="13"/>
      <c r="AE357" s="13"/>
      <c r="AT357" s="242" t="s">
        <v>159</v>
      </c>
      <c r="AU357" s="242" t="s">
        <v>84</v>
      </c>
      <c r="AV357" s="13" t="s">
        <v>82</v>
      </c>
      <c r="AW357" s="13" t="s">
        <v>37</v>
      </c>
      <c r="AX357" s="13" t="s">
        <v>75</v>
      </c>
      <c r="AY357" s="242" t="s">
        <v>147</v>
      </c>
    </row>
    <row r="358" spans="1:51" s="14" customFormat="1" ht="12">
      <c r="A358" s="14"/>
      <c r="B358" s="243"/>
      <c r="C358" s="244"/>
      <c r="D358" s="234" t="s">
        <v>159</v>
      </c>
      <c r="E358" s="245" t="s">
        <v>19</v>
      </c>
      <c r="F358" s="246" t="s">
        <v>802</v>
      </c>
      <c r="G358" s="244"/>
      <c r="H358" s="247">
        <v>20.115</v>
      </c>
      <c r="I358" s="248"/>
      <c r="J358" s="244"/>
      <c r="K358" s="244"/>
      <c r="L358" s="249"/>
      <c r="M358" s="250"/>
      <c r="N358" s="251"/>
      <c r="O358" s="251"/>
      <c r="P358" s="251"/>
      <c r="Q358" s="251"/>
      <c r="R358" s="251"/>
      <c r="S358" s="251"/>
      <c r="T358" s="252"/>
      <c r="U358" s="14"/>
      <c r="V358" s="14"/>
      <c r="W358" s="14"/>
      <c r="X358" s="14"/>
      <c r="Y358" s="14"/>
      <c r="Z358" s="14"/>
      <c r="AA358" s="14"/>
      <c r="AB358" s="14"/>
      <c r="AC358" s="14"/>
      <c r="AD358" s="14"/>
      <c r="AE358" s="14"/>
      <c r="AT358" s="253" t="s">
        <v>159</v>
      </c>
      <c r="AU358" s="253" t="s">
        <v>84</v>
      </c>
      <c r="AV358" s="14" t="s">
        <v>84</v>
      </c>
      <c r="AW358" s="14" t="s">
        <v>37</v>
      </c>
      <c r="AX358" s="14" t="s">
        <v>75</v>
      </c>
      <c r="AY358" s="253" t="s">
        <v>147</v>
      </c>
    </row>
    <row r="359" spans="1:51" s="15" customFormat="1" ht="12">
      <c r="A359" s="15"/>
      <c r="B359" s="254"/>
      <c r="C359" s="255"/>
      <c r="D359" s="234" t="s">
        <v>159</v>
      </c>
      <c r="E359" s="256" t="s">
        <v>19</v>
      </c>
      <c r="F359" s="257" t="s">
        <v>162</v>
      </c>
      <c r="G359" s="255"/>
      <c r="H359" s="258">
        <v>20.115</v>
      </c>
      <c r="I359" s="259"/>
      <c r="J359" s="255"/>
      <c r="K359" s="255"/>
      <c r="L359" s="260"/>
      <c r="M359" s="261"/>
      <c r="N359" s="262"/>
      <c r="O359" s="262"/>
      <c r="P359" s="262"/>
      <c r="Q359" s="262"/>
      <c r="R359" s="262"/>
      <c r="S359" s="262"/>
      <c r="T359" s="263"/>
      <c r="U359" s="15"/>
      <c r="V359" s="15"/>
      <c r="W359" s="15"/>
      <c r="X359" s="15"/>
      <c r="Y359" s="15"/>
      <c r="Z359" s="15"/>
      <c r="AA359" s="15"/>
      <c r="AB359" s="15"/>
      <c r="AC359" s="15"/>
      <c r="AD359" s="15"/>
      <c r="AE359" s="15"/>
      <c r="AT359" s="264" t="s">
        <v>159</v>
      </c>
      <c r="AU359" s="264" t="s">
        <v>84</v>
      </c>
      <c r="AV359" s="15" t="s">
        <v>155</v>
      </c>
      <c r="AW359" s="15" t="s">
        <v>37</v>
      </c>
      <c r="AX359" s="15" t="s">
        <v>82</v>
      </c>
      <c r="AY359" s="264" t="s">
        <v>147</v>
      </c>
    </row>
    <row r="360" spans="1:65" s="2" customFormat="1" ht="16.5" customHeight="1">
      <c r="A360" s="40"/>
      <c r="B360" s="41"/>
      <c r="C360" s="214" t="s">
        <v>803</v>
      </c>
      <c r="D360" s="214" t="s">
        <v>150</v>
      </c>
      <c r="E360" s="215" t="s">
        <v>804</v>
      </c>
      <c r="F360" s="216" t="s">
        <v>805</v>
      </c>
      <c r="G360" s="217" t="s">
        <v>236</v>
      </c>
      <c r="H360" s="218">
        <v>20.115</v>
      </c>
      <c r="I360" s="219"/>
      <c r="J360" s="220">
        <f>ROUND(I360*H360,2)</f>
        <v>0</v>
      </c>
      <c r="K360" s="216" t="s">
        <v>154</v>
      </c>
      <c r="L360" s="46"/>
      <c r="M360" s="221" t="s">
        <v>19</v>
      </c>
      <c r="N360" s="222" t="s">
        <v>46</v>
      </c>
      <c r="O360" s="86"/>
      <c r="P360" s="223">
        <f>O360*H360</f>
        <v>0</v>
      </c>
      <c r="Q360" s="223">
        <v>9E-05</v>
      </c>
      <c r="R360" s="223">
        <f>Q360*H360</f>
        <v>0.00181035</v>
      </c>
      <c r="S360" s="223">
        <v>0</v>
      </c>
      <c r="T360" s="224">
        <f>S360*H360</f>
        <v>0</v>
      </c>
      <c r="U360" s="40"/>
      <c r="V360" s="40"/>
      <c r="W360" s="40"/>
      <c r="X360" s="40"/>
      <c r="Y360" s="40"/>
      <c r="Z360" s="40"/>
      <c r="AA360" s="40"/>
      <c r="AB360" s="40"/>
      <c r="AC360" s="40"/>
      <c r="AD360" s="40"/>
      <c r="AE360" s="40"/>
      <c r="AR360" s="225" t="s">
        <v>211</v>
      </c>
      <c r="AT360" s="225" t="s">
        <v>150</v>
      </c>
      <c r="AU360" s="225" t="s">
        <v>84</v>
      </c>
      <c r="AY360" s="19" t="s">
        <v>147</v>
      </c>
      <c r="BE360" s="226">
        <f>IF(N360="základní",J360,0)</f>
        <v>0</v>
      </c>
      <c r="BF360" s="226">
        <f>IF(N360="snížená",J360,0)</f>
        <v>0</v>
      </c>
      <c r="BG360" s="226">
        <f>IF(N360="zákl. přenesená",J360,0)</f>
        <v>0</v>
      </c>
      <c r="BH360" s="226">
        <f>IF(N360="sníž. přenesená",J360,0)</f>
        <v>0</v>
      </c>
      <c r="BI360" s="226">
        <f>IF(N360="nulová",J360,0)</f>
        <v>0</v>
      </c>
      <c r="BJ360" s="19" t="s">
        <v>82</v>
      </c>
      <c r="BK360" s="226">
        <f>ROUND(I360*H360,2)</f>
        <v>0</v>
      </c>
      <c r="BL360" s="19" t="s">
        <v>211</v>
      </c>
      <c r="BM360" s="225" t="s">
        <v>806</v>
      </c>
    </row>
    <row r="361" spans="1:47" s="2" customFormat="1" ht="12">
      <c r="A361" s="40"/>
      <c r="B361" s="41"/>
      <c r="C361" s="42"/>
      <c r="D361" s="227" t="s">
        <v>157</v>
      </c>
      <c r="E361" s="42"/>
      <c r="F361" s="228" t="s">
        <v>807</v>
      </c>
      <c r="G361" s="42"/>
      <c r="H361" s="42"/>
      <c r="I361" s="229"/>
      <c r="J361" s="42"/>
      <c r="K361" s="42"/>
      <c r="L361" s="46"/>
      <c r="M361" s="230"/>
      <c r="N361" s="231"/>
      <c r="O361" s="86"/>
      <c r="P361" s="86"/>
      <c r="Q361" s="86"/>
      <c r="R361" s="86"/>
      <c r="S361" s="86"/>
      <c r="T361" s="87"/>
      <c r="U361" s="40"/>
      <c r="V361" s="40"/>
      <c r="W361" s="40"/>
      <c r="X361" s="40"/>
      <c r="Y361" s="40"/>
      <c r="Z361" s="40"/>
      <c r="AA361" s="40"/>
      <c r="AB361" s="40"/>
      <c r="AC361" s="40"/>
      <c r="AD361" s="40"/>
      <c r="AE361" s="40"/>
      <c r="AT361" s="19" t="s">
        <v>157</v>
      </c>
      <c r="AU361" s="19" t="s">
        <v>84</v>
      </c>
    </row>
    <row r="362" spans="1:51" s="13" customFormat="1" ht="12">
      <c r="A362" s="13"/>
      <c r="B362" s="232"/>
      <c r="C362" s="233"/>
      <c r="D362" s="234" t="s">
        <v>159</v>
      </c>
      <c r="E362" s="235" t="s">
        <v>19</v>
      </c>
      <c r="F362" s="236" t="s">
        <v>808</v>
      </c>
      <c r="G362" s="233"/>
      <c r="H362" s="235" t="s">
        <v>19</v>
      </c>
      <c r="I362" s="237"/>
      <c r="J362" s="233"/>
      <c r="K362" s="233"/>
      <c r="L362" s="238"/>
      <c r="M362" s="239"/>
      <c r="N362" s="240"/>
      <c r="O362" s="240"/>
      <c r="P362" s="240"/>
      <c r="Q362" s="240"/>
      <c r="R362" s="240"/>
      <c r="S362" s="240"/>
      <c r="T362" s="241"/>
      <c r="U362" s="13"/>
      <c r="V362" s="13"/>
      <c r="W362" s="13"/>
      <c r="X362" s="13"/>
      <c r="Y362" s="13"/>
      <c r="Z362" s="13"/>
      <c r="AA362" s="13"/>
      <c r="AB362" s="13"/>
      <c r="AC362" s="13"/>
      <c r="AD362" s="13"/>
      <c r="AE362" s="13"/>
      <c r="AT362" s="242" t="s">
        <v>159</v>
      </c>
      <c r="AU362" s="242" t="s">
        <v>84</v>
      </c>
      <c r="AV362" s="13" t="s">
        <v>82</v>
      </c>
      <c r="AW362" s="13" t="s">
        <v>37</v>
      </c>
      <c r="AX362" s="13" t="s">
        <v>75</v>
      </c>
      <c r="AY362" s="242" t="s">
        <v>147</v>
      </c>
    </row>
    <row r="363" spans="1:51" s="14" customFormat="1" ht="12">
      <c r="A363" s="14"/>
      <c r="B363" s="243"/>
      <c r="C363" s="244"/>
      <c r="D363" s="234" t="s">
        <v>159</v>
      </c>
      <c r="E363" s="245" t="s">
        <v>19</v>
      </c>
      <c r="F363" s="246" t="s">
        <v>802</v>
      </c>
      <c r="G363" s="244"/>
      <c r="H363" s="247">
        <v>20.115</v>
      </c>
      <c r="I363" s="248"/>
      <c r="J363" s="244"/>
      <c r="K363" s="244"/>
      <c r="L363" s="249"/>
      <c r="M363" s="250"/>
      <c r="N363" s="251"/>
      <c r="O363" s="251"/>
      <c r="P363" s="251"/>
      <c r="Q363" s="251"/>
      <c r="R363" s="251"/>
      <c r="S363" s="251"/>
      <c r="T363" s="252"/>
      <c r="U363" s="14"/>
      <c r="V363" s="14"/>
      <c r="W363" s="14"/>
      <c r="X363" s="14"/>
      <c r="Y363" s="14"/>
      <c r="Z363" s="14"/>
      <c r="AA363" s="14"/>
      <c r="AB363" s="14"/>
      <c r="AC363" s="14"/>
      <c r="AD363" s="14"/>
      <c r="AE363" s="14"/>
      <c r="AT363" s="253" t="s">
        <v>159</v>
      </c>
      <c r="AU363" s="253" t="s">
        <v>84</v>
      </c>
      <c r="AV363" s="14" t="s">
        <v>84</v>
      </c>
      <c r="AW363" s="14" t="s">
        <v>37</v>
      </c>
      <c r="AX363" s="14" t="s">
        <v>75</v>
      </c>
      <c r="AY363" s="253" t="s">
        <v>147</v>
      </c>
    </row>
    <row r="364" spans="1:51" s="15" customFormat="1" ht="12">
      <c r="A364" s="15"/>
      <c r="B364" s="254"/>
      <c r="C364" s="255"/>
      <c r="D364" s="234" t="s">
        <v>159</v>
      </c>
      <c r="E364" s="256" t="s">
        <v>19</v>
      </c>
      <c r="F364" s="257" t="s">
        <v>162</v>
      </c>
      <c r="G364" s="255"/>
      <c r="H364" s="258">
        <v>20.115</v>
      </c>
      <c r="I364" s="259"/>
      <c r="J364" s="255"/>
      <c r="K364" s="255"/>
      <c r="L364" s="260"/>
      <c r="M364" s="261"/>
      <c r="N364" s="262"/>
      <c r="O364" s="262"/>
      <c r="P364" s="262"/>
      <c r="Q364" s="262"/>
      <c r="R364" s="262"/>
      <c r="S364" s="262"/>
      <c r="T364" s="263"/>
      <c r="U364" s="15"/>
      <c r="V364" s="15"/>
      <c r="W364" s="15"/>
      <c r="X364" s="15"/>
      <c r="Y364" s="15"/>
      <c r="Z364" s="15"/>
      <c r="AA364" s="15"/>
      <c r="AB364" s="15"/>
      <c r="AC364" s="15"/>
      <c r="AD364" s="15"/>
      <c r="AE364" s="15"/>
      <c r="AT364" s="264" t="s">
        <v>159</v>
      </c>
      <c r="AU364" s="264" t="s">
        <v>84</v>
      </c>
      <c r="AV364" s="15" t="s">
        <v>155</v>
      </c>
      <c r="AW364" s="15" t="s">
        <v>37</v>
      </c>
      <c r="AX364" s="15" t="s">
        <v>82</v>
      </c>
      <c r="AY364" s="264" t="s">
        <v>147</v>
      </c>
    </row>
    <row r="365" spans="1:65" s="2" customFormat="1" ht="16.5" customHeight="1">
      <c r="A365" s="40"/>
      <c r="B365" s="41"/>
      <c r="C365" s="214" t="s">
        <v>809</v>
      </c>
      <c r="D365" s="214" t="s">
        <v>150</v>
      </c>
      <c r="E365" s="215" t="s">
        <v>810</v>
      </c>
      <c r="F365" s="216" t="s">
        <v>811</v>
      </c>
      <c r="G365" s="217" t="s">
        <v>236</v>
      </c>
      <c r="H365" s="218">
        <v>15.951</v>
      </c>
      <c r="I365" s="219"/>
      <c r="J365" s="220">
        <f>ROUND(I365*H365,2)</f>
        <v>0</v>
      </c>
      <c r="K365" s="216" t="s">
        <v>202</v>
      </c>
      <c r="L365" s="46"/>
      <c r="M365" s="221" t="s">
        <v>19</v>
      </c>
      <c r="N365" s="222" t="s">
        <v>46</v>
      </c>
      <c r="O365" s="86"/>
      <c r="P365" s="223">
        <f>O365*H365</f>
        <v>0</v>
      </c>
      <c r="Q365" s="223">
        <v>0.00013</v>
      </c>
      <c r="R365" s="223">
        <f>Q365*H365</f>
        <v>0.00207363</v>
      </c>
      <c r="S365" s="223">
        <v>0</v>
      </c>
      <c r="T365" s="224">
        <f>S365*H365</f>
        <v>0</v>
      </c>
      <c r="U365" s="40"/>
      <c r="V365" s="40"/>
      <c r="W365" s="40"/>
      <c r="X365" s="40"/>
      <c r="Y365" s="40"/>
      <c r="Z365" s="40"/>
      <c r="AA365" s="40"/>
      <c r="AB365" s="40"/>
      <c r="AC365" s="40"/>
      <c r="AD365" s="40"/>
      <c r="AE365" s="40"/>
      <c r="AR365" s="225" t="s">
        <v>211</v>
      </c>
      <c r="AT365" s="225" t="s">
        <v>150</v>
      </c>
      <c r="AU365" s="225" t="s">
        <v>84</v>
      </c>
      <c r="AY365" s="19" t="s">
        <v>147</v>
      </c>
      <c r="BE365" s="226">
        <f>IF(N365="základní",J365,0)</f>
        <v>0</v>
      </c>
      <c r="BF365" s="226">
        <f>IF(N365="snížená",J365,0)</f>
        <v>0</v>
      </c>
      <c r="BG365" s="226">
        <f>IF(N365="zákl. přenesená",J365,0)</f>
        <v>0</v>
      </c>
      <c r="BH365" s="226">
        <f>IF(N365="sníž. přenesená",J365,0)</f>
        <v>0</v>
      </c>
      <c r="BI365" s="226">
        <f>IF(N365="nulová",J365,0)</f>
        <v>0</v>
      </c>
      <c r="BJ365" s="19" t="s">
        <v>82</v>
      </c>
      <c r="BK365" s="226">
        <f>ROUND(I365*H365,2)</f>
        <v>0</v>
      </c>
      <c r="BL365" s="19" t="s">
        <v>211</v>
      </c>
      <c r="BM365" s="225" t="s">
        <v>812</v>
      </c>
    </row>
    <row r="366" spans="1:51" s="13" customFormat="1" ht="12">
      <c r="A366" s="13"/>
      <c r="B366" s="232"/>
      <c r="C366" s="233"/>
      <c r="D366" s="234" t="s">
        <v>159</v>
      </c>
      <c r="E366" s="235" t="s">
        <v>19</v>
      </c>
      <c r="F366" s="236" t="s">
        <v>813</v>
      </c>
      <c r="G366" s="233"/>
      <c r="H366" s="235" t="s">
        <v>19</v>
      </c>
      <c r="I366" s="237"/>
      <c r="J366" s="233"/>
      <c r="K366" s="233"/>
      <c r="L366" s="238"/>
      <c r="M366" s="239"/>
      <c r="N366" s="240"/>
      <c r="O366" s="240"/>
      <c r="P366" s="240"/>
      <c r="Q366" s="240"/>
      <c r="R366" s="240"/>
      <c r="S366" s="240"/>
      <c r="T366" s="241"/>
      <c r="U366" s="13"/>
      <c r="V366" s="13"/>
      <c r="W366" s="13"/>
      <c r="X366" s="13"/>
      <c r="Y366" s="13"/>
      <c r="Z366" s="13"/>
      <c r="AA366" s="13"/>
      <c r="AB366" s="13"/>
      <c r="AC366" s="13"/>
      <c r="AD366" s="13"/>
      <c r="AE366" s="13"/>
      <c r="AT366" s="242" t="s">
        <v>159</v>
      </c>
      <c r="AU366" s="242" t="s">
        <v>84</v>
      </c>
      <c r="AV366" s="13" t="s">
        <v>82</v>
      </c>
      <c r="AW366" s="13" t="s">
        <v>37</v>
      </c>
      <c r="AX366" s="13" t="s">
        <v>75</v>
      </c>
      <c r="AY366" s="242" t="s">
        <v>147</v>
      </c>
    </row>
    <row r="367" spans="1:51" s="13" customFormat="1" ht="12">
      <c r="A367" s="13"/>
      <c r="B367" s="232"/>
      <c r="C367" s="233"/>
      <c r="D367" s="234" t="s">
        <v>159</v>
      </c>
      <c r="E367" s="235" t="s">
        <v>19</v>
      </c>
      <c r="F367" s="236" t="s">
        <v>342</v>
      </c>
      <c r="G367" s="233"/>
      <c r="H367" s="235" t="s">
        <v>19</v>
      </c>
      <c r="I367" s="237"/>
      <c r="J367" s="233"/>
      <c r="K367" s="233"/>
      <c r="L367" s="238"/>
      <c r="M367" s="239"/>
      <c r="N367" s="240"/>
      <c r="O367" s="240"/>
      <c r="P367" s="240"/>
      <c r="Q367" s="240"/>
      <c r="R367" s="240"/>
      <c r="S367" s="240"/>
      <c r="T367" s="241"/>
      <c r="U367" s="13"/>
      <c r="V367" s="13"/>
      <c r="W367" s="13"/>
      <c r="X367" s="13"/>
      <c r="Y367" s="13"/>
      <c r="Z367" s="13"/>
      <c r="AA367" s="13"/>
      <c r="AB367" s="13"/>
      <c r="AC367" s="13"/>
      <c r="AD367" s="13"/>
      <c r="AE367" s="13"/>
      <c r="AT367" s="242" t="s">
        <v>159</v>
      </c>
      <c r="AU367" s="242" t="s">
        <v>84</v>
      </c>
      <c r="AV367" s="13" t="s">
        <v>82</v>
      </c>
      <c r="AW367" s="13" t="s">
        <v>37</v>
      </c>
      <c r="AX367" s="13" t="s">
        <v>75</v>
      </c>
      <c r="AY367" s="242" t="s">
        <v>147</v>
      </c>
    </row>
    <row r="368" spans="1:51" s="14" customFormat="1" ht="12">
      <c r="A368" s="14"/>
      <c r="B368" s="243"/>
      <c r="C368" s="244"/>
      <c r="D368" s="234" t="s">
        <v>159</v>
      </c>
      <c r="E368" s="245" t="s">
        <v>19</v>
      </c>
      <c r="F368" s="246" t="s">
        <v>814</v>
      </c>
      <c r="G368" s="244"/>
      <c r="H368" s="247">
        <v>8.323</v>
      </c>
      <c r="I368" s="248"/>
      <c r="J368" s="244"/>
      <c r="K368" s="244"/>
      <c r="L368" s="249"/>
      <c r="M368" s="250"/>
      <c r="N368" s="251"/>
      <c r="O368" s="251"/>
      <c r="P368" s="251"/>
      <c r="Q368" s="251"/>
      <c r="R368" s="251"/>
      <c r="S368" s="251"/>
      <c r="T368" s="252"/>
      <c r="U368" s="14"/>
      <c r="V368" s="14"/>
      <c r="W368" s="14"/>
      <c r="X368" s="14"/>
      <c r="Y368" s="14"/>
      <c r="Z368" s="14"/>
      <c r="AA368" s="14"/>
      <c r="AB368" s="14"/>
      <c r="AC368" s="14"/>
      <c r="AD368" s="14"/>
      <c r="AE368" s="14"/>
      <c r="AT368" s="253" t="s">
        <v>159</v>
      </c>
      <c r="AU368" s="253" t="s">
        <v>84</v>
      </c>
      <c r="AV368" s="14" t="s">
        <v>84</v>
      </c>
      <c r="AW368" s="14" t="s">
        <v>37</v>
      </c>
      <c r="AX368" s="14" t="s">
        <v>75</v>
      </c>
      <c r="AY368" s="253" t="s">
        <v>147</v>
      </c>
    </row>
    <row r="369" spans="1:51" s="13" customFormat="1" ht="12">
      <c r="A369" s="13"/>
      <c r="B369" s="232"/>
      <c r="C369" s="233"/>
      <c r="D369" s="234" t="s">
        <v>159</v>
      </c>
      <c r="E369" s="235" t="s">
        <v>19</v>
      </c>
      <c r="F369" s="236" t="s">
        <v>815</v>
      </c>
      <c r="G369" s="233"/>
      <c r="H369" s="235" t="s">
        <v>19</v>
      </c>
      <c r="I369" s="237"/>
      <c r="J369" s="233"/>
      <c r="K369" s="233"/>
      <c r="L369" s="238"/>
      <c r="M369" s="239"/>
      <c r="N369" s="240"/>
      <c r="O369" s="240"/>
      <c r="P369" s="240"/>
      <c r="Q369" s="240"/>
      <c r="R369" s="240"/>
      <c r="S369" s="240"/>
      <c r="T369" s="241"/>
      <c r="U369" s="13"/>
      <c r="V369" s="13"/>
      <c r="W369" s="13"/>
      <c r="X369" s="13"/>
      <c r="Y369" s="13"/>
      <c r="Z369" s="13"/>
      <c r="AA369" s="13"/>
      <c r="AB369" s="13"/>
      <c r="AC369" s="13"/>
      <c r="AD369" s="13"/>
      <c r="AE369" s="13"/>
      <c r="AT369" s="242" t="s">
        <v>159</v>
      </c>
      <c r="AU369" s="242" t="s">
        <v>84</v>
      </c>
      <c r="AV369" s="13" t="s">
        <v>82</v>
      </c>
      <c r="AW369" s="13" t="s">
        <v>37</v>
      </c>
      <c r="AX369" s="13" t="s">
        <v>75</v>
      </c>
      <c r="AY369" s="242" t="s">
        <v>147</v>
      </c>
    </row>
    <row r="370" spans="1:51" s="14" customFormat="1" ht="12">
      <c r="A370" s="14"/>
      <c r="B370" s="243"/>
      <c r="C370" s="244"/>
      <c r="D370" s="234" t="s">
        <v>159</v>
      </c>
      <c r="E370" s="245" t="s">
        <v>19</v>
      </c>
      <c r="F370" s="246" t="s">
        <v>816</v>
      </c>
      <c r="G370" s="244"/>
      <c r="H370" s="247">
        <v>1.465</v>
      </c>
      <c r="I370" s="248"/>
      <c r="J370" s="244"/>
      <c r="K370" s="244"/>
      <c r="L370" s="249"/>
      <c r="M370" s="250"/>
      <c r="N370" s="251"/>
      <c r="O370" s="251"/>
      <c r="P370" s="251"/>
      <c r="Q370" s="251"/>
      <c r="R370" s="251"/>
      <c r="S370" s="251"/>
      <c r="T370" s="252"/>
      <c r="U370" s="14"/>
      <c r="V370" s="14"/>
      <c r="W370" s="14"/>
      <c r="X370" s="14"/>
      <c r="Y370" s="14"/>
      <c r="Z370" s="14"/>
      <c r="AA370" s="14"/>
      <c r="AB370" s="14"/>
      <c r="AC370" s="14"/>
      <c r="AD370" s="14"/>
      <c r="AE370" s="14"/>
      <c r="AT370" s="253" t="s">
        <v>159</v>
      </c>
      <c r="AU370" s="253" t="s">
        <v>84</v>
      </c>
      <c r="AV370" s="14" t="s">
        <v>84</v>
      </c>
      <c r="AW370" s="14" t="s">
        <v>37</v>
      </c>
      <c r="AX370" s="14" t="s">
        <v>75</v>
      </c>
      <c r="AY370" s="253" t="s">
        <v>147</v>
      </c>
    </row>
    <row r="371" spans="1:51" s="13" customFormat="1" ht="12">
      <c r="A371" s="13"/>
      <c r="B371" s="232"/>
      <c r="C371" s="233"/>
      <c r="D371" s="234" t="s">
        <v>159</v>
      </c>
      <c r="E371" s="235" t="s">
        <v>19</v>
      </c>
      <c r="F371" s="236" t="s">
        <v>817</v>
      </c>
      <c r="G371" s="233"/>
      <c r="H371" s="235" t="s">
        <v>19</v>
      </c>
      <c r="I371" s="237"/>
      <c r="J371" s="233"/>
      <c r="K371" s="233"/>
      <c r="L371" s="238"/>
      <c r="M371" s="239"/>
      <c r="N371" s="240"/>
      <c r="O371" s="240"/>
      <c r="P371" s="240"/>
      <c r="Q371" s="240"/>
      <c r="R371" s="240"/>
      <c r="S371" s="240"/>
      <c r="T371" s="241"/>
      <c r="U371" s="13"/>
      <c r="V371" s="13"/>
      <c r="W371" s="13"/>
      <c r="X371" s="13"/>
      <c r="Y371" s="13"/>
      <c r="Z371" s="13"/>
      <c r="AA371" s="13"/>
      <c r="AB371" s="13"/>
      <c r="AC371" s="13"/>
      <c r="AD371" s="13"/>
      <c r="AE371" s="13"/>
      <c r="AT371" s="242" t="s">
        <v>159</v>
      </c>
      <c r="AU371" s="242" t="s">
        <v>84</v>
      </c>
      <c r="AV371" s="13" t="s">
        <v>82</v>
      </c>
      <c r="AW371" s="13" t="s">
        <v>37</v>
      </c>
      <c r="AX371" s="13" t="s">
        <v>75</v>
      </c>
      <c r="AY371" s="242" t="s">
        <v>147</v>
      </c>
    </row>
    <row r="372" spans="1:51" s="14" customFormat="1" ht="12">
      <c r="A372" s="14"/>
      <c r="B372" s="243"/>
      <c r="C372" s="244"/>
      <c r="D372" s="234" t="s">
        <v>159</v>
      </c>
      <c r="E372" s="245" t="s">
        <v>19</v>
      </c>
      <c r="F372" s="246" t="s">
        <v>818</v>
      </c>
      <c r="G372" s="244"/>
      <c r="H372" s="247">
        <v>0.569</v>
      </c>
      <c r="I372" s="248"/>
      <c r="J372" s="244"/>
      <c r="K372" s="244"/>
      <c r="L372" s="249"/>
      <c r="M372" s="250"/>
      <c r="N372" s="251"/>
      <c r="O372" s="251"/>
      <c r="P372" s="251"/>
      <c r="Q372" s="251"/>
      <c r="R372" s="251"/>
      <c r="S372" s="251"/>
      <c r="T372" s="252"/>
      <c r="U372" s="14"/>
      <c r="V372" s="14"/>
      <c r="W372" s="14"/>
      <c r="X372" s="14"/>
      <c r="Y372" s="14"/>
      <c r="Z372" s="14"/>
      <c r="AA372" s="14"/>
      <c r="AB372" s="14"/>
      <c r="AC372" s="14"/>
      <c r="AD372" s="14"/>
      <c r="AE372" s="14"/>
      <c r="AT372" s="253" t="s">
        <v>159</v>
      </c>
      <c r="AU372" s="253" t="s">
        <v>84</v>
      </c>
      <c r="AV372" s="14" t="s">
        <v>84</v>
      </c>
      <c r="AW372" s="14" t="s">
        <v>37</v>
      </c>
      <c r="AX372" s="14" t="s">
        <v>75</v>
      </c>
      <c r="AY372" s="253" t="s">
        <v>147</v>
      </c>
    </row>
    <row r="373" spans="1:51" s="13" customFormat="1" ht="12">
      <c r="A373" s="13"/>
      <c r="B373" s="232"/>
      <c r="C373" s="233"/>
      <c r="D373" s="234" t="s">
        <v>159</v>
      </c>
      <c r="E373" s="235" t="s">
        <v>19</v>
      </c>
      <c r="F373" s="236" t="s">
        <v>819</v>
      </c>
      <c r="G373" s="233"/>
      <c r="H373" s="235" t="s">
        <v>19</v>
      </c>
      <c r="I373" s="237"/>
      <c r="J373" s="233"/>
      <c r="K373" s="233"/>
      <c r="L373" s="238"/>
      <c r="M373" s="239"/>
      <c r="N373" s="240"/>
      <c r="O373" s="240"/>
      <c r="P373" s="240"/>
      <c r="Q373" s="240"/>
      <c r="R373" s="240"/>
      <c r="S373" s="240"/>
      <c r="T373" s="241"/>
      <c r="U373" s="13"/>
      <c r="V373" s="13"/>
      <c r="W373" s="13"/>
      <c r="X373" s="13"/>
      <c r="Y373" s="13"/>
      <c r="Z373" s="13"/>
      <c r="AA373" s="13"/>
      <c r="AB373" s="13"/>
      <c r="AC373" s="13"/>
      <c r="AD373" s="13"/>
      <c r="AE373" s="13"/>
      <c r="AT373" s="242" t="s">
        <v>159</v>
      </c>
      <c r="AU373" s="242" t="s">
        <v>84</v>
      </c>
      <c r="AV373" s="13" t="s">
        <v>82</v>
      </c>
      <c r="AW373" s="13" t="s">
        <v>37</v>
      </c>
      <c r="AX373" s="13" t="s">
        <v>75</v>
      </c>
      <c r="AY373" s="242" t="s">
        <v>147</v>
      </c>
    </row>
    <row r="374" spans="1:51" s="14" customFormat="1" ht="12">
      <c r="A374" s="14"/>
      <c r="B374" s="243"/>
      <c r="C374" s="244"/>
      <c r="D374" s="234" t="s">
        <v>159</v>
      </c>
      <c r="E374" s="245" t="s">
        <v>19</v>
      </c>
      <c r="F374" s="246" t="s">
        <v>820</v>
      </c>
      <c r="G374" s="244"/>
      <c r="H374" s="247">
        <v>5.594</v>
      </c>
      <c r="I374" s="248"/>
      <c r="J374" s="244"/>
      <c r="K374" s="244"/>
      <c r="L374" s="249"/>
      <c r="M374" s="250"/>
      <c r="N374" s="251"/>
      <c r="O374" s="251"/>
      <c r="P374" s="251"/>
      <c r="Q374" s="251"/>
      <c r="R374" s="251"/>
      <c r="S374" s="251"/>
      <c r="T374" s="252"/>
      <c r="U374" s="14"/>
      <c r="V374" s="14"/>
      <c r="W374" s="14"/>
      <c r="X374" s="14"/>
      <c r="Y374" s="14"/>
      <c r="Z374" s="14"/>
      <c r="AA374" s="14"/>
      <c r="AB374" s="14"/>
      <c r="AC374" s="14"/>
      <c r="AD374" s="14"/>
      <c r="AE374" s="14"/>
      <c r="AT374" s="253" t="s">
        <v>159</v>
      </c>
      <c r="AU374" s="253" t="s">
        <v>84</v>
      </c>
      <c r="AV374" s="14" t="s">
        <v>84</v>
      </c>
      <c r="AW374" s="14" t="s">
        <v>37</v>
      </c>
      <c r="AX374" s="14" t="s">
        <v>75</v>
      </c>
      <c r="AY374" s="253" t="s">
        <v>147</v>
      </c>
    </row>
    <row r="375" spans="1:51" s="15" customFormat="1" ht="12">
      <c r="A375" s="15"/>
      <c r="B375" s="254"/>
      <c r="C375" s="255"/>
      <c r="D375" s="234" t="s">
        <v>159</v>
      </c>
      <c r="E375" s="256" t="s">
        <v>19</v>
      </c>
      <c r="F375" s="257" t="s">
        <v>162</v>
      </c>
      <c r="G375" s="255"/>
      <c r="H375" s="258">
        <v>15.951</v>
      </c>
      <c r="I375" s="259"/>
      <c r="J375" s="255"/>
      <c r="K375" s="255"/>
      <c r="L375" s="260"/>
      <c r="M375" s="261"/>
      <c r="N375" s="262"/>
      <c r="O375" s="262"/>
      <c r="P375" s="262"/>
      <c r="Q375" s="262"/>
      <c r="R375" s="262"/>
      <c r="S375" s="262"/>
      <c r="T375" s="263"/>
      <c r="U375" s="15"/>
      <c r="V375" s="15"/>
      <c r="W375" s="15"/>
      <c r="X375" s="15"/>
      <c r="Y375" s="15"/>
      <c r="Z375" s="15"/>
      <c r="AA375" s="15"/>
      <c r="AB375" s="15"/>
      <c r="AC375" s="15"/>
      <c r="AD375" s="15"/>
      <c r="AE375" s="15"/>
      <c r="AT375" s="264" t="s">
        <v>159</v>
      </c>
      <c r="AU375" s="264" t="s">
        <v>84</v>
      </c>
      <c r="AV375" s="15" t="s">
        <v>155</v>
      </c>
      <c r="AW375" s="15" t="s">
        <v>37</v>
      </c>
      <c r="AX375" s="15" t="s">
        <v>82</v>
      </c>
      <c r="AY375" s="264" t="s">
        <v>147</v>
      </c>
    </row>
    <row r="376" spans="1:63" s="12" customFormat="1" ht="22.8" customHeight="1">
      <c r="A376" s="12"/>
      <c r="B376" s="198"/>
      <c r="C376" s="199"/>
      <c r="D376" s="200" t="s">
        <v>74</v>
      </c>
      <c r="E376" s="212" t="s">
        <v>821</v>
      </c>
      <c r="F376" s="212" t="s">
        <v>822</v>
      </c>
      <c r="G376" s="199"/>
      <c r="H376" s="199"/>
      <c r="I376" s="202"/>
      <c r="J376" s="213">
        <f>BK376</f>
        <v>0</v>
      </c>
      <c r="K376" s="199"/>
      <c r="L376" s="204"/>
      <c r="M376" s="205"/>
      <c r="N376" s="206"/>
      <c r="O376" s="206"/>
      <c r="P376" s="207">
        <f>SUM(P377:P420)</f>
        <v>0</v>
      </c>
      <c r="Q376" s="206"/>
      <c r="R376" s="207">
        <f>SUM(R377:R420)</f>
        <v>0.7592703999999999</v>
      </c>
      <c r="S376" s="206"/>
      <c r="T376" s="208">
        <f>SUM(T377:T420)</f>
        <v>0.1519</v>
      </c>
      <c r="U376" s="12"/>
      <c r="V376" s="12"/>
      <c r="W376" s="12"/>
      <c r="X376" s="12"/>
      <c r="Y376" s="12"/>
      <c r="Z376" s="12"/>
      <c r="AA376" s="12"/>
      <c r="AB376" s="12"/>
      <c r="AC376" s="12"/>
      <c r="AD376" s="12"/>
      <c r="AE376" s="12"/>
      <c r="AR376" s="209" t="s">
        <v>84</v>
      </c>
      <c r="AT376" s="210" t="s">
        <v>74</v>
      </c>
      <c r="AU376" s="210" t="s">
        <v>82</v>
      </c>
      <c r="AY376" s="209" t="s">
        <v>147</v>
      </c>
      <c r="BK376" s="211">
        <f>SUM(BK377:BK420)</f>
        <v>0</v>
      </c>
    </row>
    <row r="377" spans="1:65" s="2" customFormat="1" ht="16.5" customHeight="1">
      <c r="A377" s="40"/>
      <c r="B377" s="41"/>
      <c r="C377" s="214" t="s">
        <v>823</v>
      </c>
      <c r="D377" s="214" t="s">
        <v>150</v>
      </c>
      <c r="E377" s="215" t="s">
        <v>824</v>
      </c>
      <c r="F377" s="216" t="s">
        <v>825</v>
      </c>
      <c r="G377" s="217" t="s">
        <v>210</v>
      </c>
      <c r="H377" s="218">
        <v>1</v>
      </c>
      <c r="I377" s="219"/>
      <c r="J377" s="220">
        <f>ROUND(I377*H377,2)</f>
        <v>0</v>
      </c>
      <c r="K377" s="216" t="s">
        <v>202</v>
      </c>
      <c r="L377" s="46"/>
      <c r="M377" s="221" t="s">
        <v>19</v>
      </c>
      <c r="N377" s="222" t="s">
        <v>46</v>
      </c>
      <c r="O377" s="86"/>
      <c r="P377" s="223">
        <f>O377*H377</f>
        <v>0</v>
      </c>
      <c r="Q377" s="223">
        <v>0</v>
      </c>
      <c r="R377" s="223">
        <f>Q377*H377</f>
        <v>0</v>
      </c>
      <c r="S377" s="223">
        <v>0</v>
      </c>
      <c r="T377" s="224">
        <f>S377*H377</f>
        <v>0</v>
      </c>
      <c r="U377" s="40"/>
      <c r="V377" s="40"/>
      <c r="W377" s="40"/>
      <c r="X377" s="40"/>
      <c r="Y377" s="40"/>
      <c r="Z377" s="40"/>
      <c r="AA377" s="40"/>
      <c r="AB377" s="40"/>
      <c r="AC377" s="40"/>
      <c r="AD377" s="40"/>
      <c r="AE377" s="40"/>
      <c r="AR377" s="225" t="s">
        <v>211</v>
      </c>
      <c r="AT377" s="225" t="s">
        <v>150</v>
      </c>
      <c r="AU377" s="225" t="s">
        <v>84</v>
      </c>
      <c r="AY377" s="19" t="s">
        <v>147</v>
      </c>
      <c r="BE377" s="226">
        <f>IF(N377="základní",J377,0)</f>
        <v>0</v>
      </c>
      <c r="BF377" s="226">
        <f>IF(N377="snížená",J377,0)</f>
        <v>0</v>
      </c>
      <c r="BG377" s="226">
        <f>IF(N377="zákl. přenesená",J377,0)</f>
        <v>0</v>
      </c>
      <c r="BH377" s="226">
        <f>IF(N377="sníž. přenesená",J377,0)</f>
        <v>0</v>
      </c>
      <c r="BI377" s="226">
        <f>IF(N377="nulová",J377,0)</f>
        <v>0</v>
      </c>
      <c r="BJ377" s="19" t="s">
        <v>82</v>
      </c>
      <c r="BK377" s="226">
        <f>ROUND(I377*H377,2)</f>
        <v>0</v>
      </c>
      <c r="BL377" s="19" t="s">
        <v>211</v>
      </c>
      <c r="BM377" s="225" t="s">
        <v>826</v>
      </c>
    </row>
    <row r="378" spans="1:65" s="2" customFormat="1" ht="16.5" customHeight="1">
      <c r="A378" s="40"/>
      <c r="B378" s="41"/>
      <c r="C378" s="214" t="s">
        <v>827</v>
      </c>
      <c r="D378" s="214" t="s">
        <v>150</v>
      </c>
      <c r="E378" s="215" t="s">
        <v>828</v>
      </c>
      <c r="F378" s="216" t="s">
        <v>829</v>
      </c>
      <c r="G378" s="217" t="s">
        <v>236</v>
      </c>
      <c r="H378" s="218">
        <v>490</v>
      </c>
      <c r="I378" s="219"/>
      <c r="J378" s="220">
        <f>ROUND(I378*H378,2)</f>
        <v>0</v>
      </c>
      <c r="K378" s="216" t="s">
        <v>154</v>
      </c>
      <c r="L378" s="46"/>
      <c r="M378" s="221" t="s">
        <v>19</v>
      </c>
      <c r="N378" s="222" t="s">
        <v>46</v>
      </c>
      <c r="O378" s="86"/>
      <c r="P378" s="223">
        <f>O378*H378</f>
        <v>0</v>
      </c>
      <c r="Q378" s="223">
        <v>0.001</v>
      </c>
      <c r="R378" s="223">
        <f>Q378*H378</f>
        <v>0.49</v>
      </c>
      <c r="S378" s="223">
        <v>0.00031</v>
      </c>
      <c r="T378" s="224">
        <f>S378*H378</f>
        <v>0.1519</v>
      </c>
      <c r="U378" s="40"/>
      <c r="V378" s="40"/>
      <c r="W378" s="40"/>
      <c r="X378" s="40"/>
      <c r="Y378" s="40"/>
      <c r="Z378" s="40"/>
      <c r="AA378" s="40"/>
      <c r="AB378" s="40"/>
      <c r="AC378" s="40"/>
      <c r="AD378" s="40"/>
      <c r="AE378" s="40"/>
      <c r="AR378" s="225" t="s">
        <v>211</v>
      </c>
      <c r="AT378" s="225" t="s">
        <v>150</v>
      </c>
      <c r="AU378" s="225" t="s">
        <v>84</v>
      </c>
      <c r="AY378" s="19" t="s">
        <v>147</v>
      </c>
      <c r="BE378" s="226">
        <f>IF(N378="základní",J378,0)</f>
        <v>0</v>
      </c>
      <c r="BF378" s="226">
        <f>IF(N378="snížená",J378,0)</f>
        <v>0</v>
      </c>
      <c r="BG378" s="226">
        <f>IF(N378="zákl. přenesená",J378,0)</f>
        <v>0</v>
      </c>
      <c r="BH378" s="226">
        <f>IF(N378="sníž. přenesená",J378,0)</f>
        <v>0</v>
      </c>
      <c r="BI378" s="226">
        <f>IF(N378="nulová",J378,0)</f>
        <v>0</v>
      </c>
      <c r="BJ378" s="19" t="s">
        <v>82</v>
      </c>
      <c r="BK378" s="226">
        <f>ROUND(I378*H378,2)</f>
        <v>0</v>
      </c>
      <c r="BL378" s="19" t="s">
        <v>211</v>
      </c>
      <c r="BM378" s="225" t="s">
        <v>830</v>
      </c>
    </row>
    <row r="379" spans="1:47" s="2" customFormat="1" ht="12">
      <c r="A379" s="40"/>
      <c r="B379" s="41"/>
      <c r="C379" s="42"/>
      <c r="D379" s="227" t="s">
        <v>157</v>
      </c>
      <c r="E379" s="42"/>
      <c r="F379" s="228" t="s">
        <v>831</v>
      </c>
      <c r="G379" s="42"/>
      <c r="H379" s="42"/>
      <c r="I379" s="229"/>
      <c r="J379" s="42"/>
      <c r="K379" s="42"/>
      <c r="L379" s="46"/>
      <c r="M379" s="230"/>
      <c r="N379" s="231"/>
      <c r="O379" s="86"/>
      <c r="P379" s="86"/>
      <c r="Q379" s="86"/>
      <c r="R379" s="86"/>
      <c r="S379" s="86"/>
      <c r="T379" s="87"/>
      <c r="U379" s="40"/>
      <c r="V379" s="40"/>
      <c r="W379" s="40"/>
      <c r="X379" s="40"/>
      <c r="Y379" s="40"/>
      <c r="Z379" s="40"/>
      <c r="AA379" s="40"/>
      <c r="AB379" s="40"/>
      <c r="AC379" s="40"/>
      <c r="AD379" s="40"/>
      <c r="AE379" s="40"/>
      <c r="AT379" s="19" t="s">
        <v>157</v>
      </c>
      <c r="AU379" s="19" t="s">
        <v>84</v>
      </c>
    </row>
    <row r="380" spans="1:51" s="13" customFormat="1" ht="12">
      <c r="A380" s="13"/>
      <c r="B380" s="232"/>
      <c r="C380" s="233"/>
      <c r="D380" s="234" t="s">
        <v>159</v>
      </c>
      <c r="E380" s="235" t="s">
        <v>19</v>
      </c>
      <c r="F380" s="236" t="s">
        <v>832</v>
      </c>
      <c r="G380" s="233"/>
      <c r="H380" s="235" t="s">
        <v>19</v>
      </c>
      <c r="I380" s="237"/>
      <c r="J380" s="233"/>
      <c r="K380" s="233"/>
      <c r="L380" s="238"/>
      <c r="M380" s="239"/>
      <c r="N380" s="240"/>
      <c r="O380" s="240"/>
      <c r="P380" s="240"/>
      <c r="Q380" s="240"/>
      <c r="R380" s="240"/>
      <c r="S380" s="240"/>
      <c r="T380" s="241"/>
      <c r="U380" s="13"/>
      <c r="V380" s="13"/>
      <c r="W380" s="13"/>
      <c r="X380" s="13"/>
      <c r="Y380" s="13"/>
      <c r="Z380" s="13"/>
      <c r="AA380" s="13"/>
      <c r="AB380" s="13"/>
      <c r="AC380" s="13"/>
      <c r="AD380" s="13"/>
      <c r="AE380" s="13"/>
      <c r="AT380" s="242" t="s">
        <v>159</v>
      </c>
      <c r="AU380" s="242" t="s">
        <v>84</v>
      </c>
      <c r="AV380" s="13" t="s">
        <v>82</v>
      </c>
      <c r="AW380" s="13" t="s">
        <v>37</v>
      </c>
      <c r="AX380" s="13" t="s">
        <v>75</v>
      </c>
      <c r="AY380" s="242" t="s">
        <v>147</v>
      </c>
    </row>
    <row r="381" spans="1:51" s="14" customFormat="1" ht="12">
      <c r="A381" s="14"/>
      <c r="B381" s="243"/>
      <c r="C381" s="244"/>
      <c r="D381" s="234" t="s">
        <v>159</v>
      </c>
      <c r="E381" s="245" t="s">
        <v>19</v>
      </c>
      <c r="F381" s="246" t="s">
        <v>446</v>
      </c>
      <c r="G381" s="244"/>
      <c r="H381" s="247">
        <v>490</v>
      </c>
      <c r="I381" s="248"/>
      <c r="J381" s="244"/>
      <c r="K381" s="244"/>
      <c r="L381" s="249"/>
      <c r="M381" s="250"/>
      <c r="N381" s="251"/>
      <c r="O381" s="251"/>
      <c r="P381" s="251"/>
      <c r="Q381" s="251"/>
      <c r="R381" s="251"/>
      <c r="S381" s="251"/>
      <c r="T381" s="252"/>
      <c r="U381" s="14"/>
      <c r="V381" s="14"/>
      <c r="W381" s="14"/>
      <c r="X381" s="14"/>
      <c r="Y381" s="14"/>
      <c r="Z381" s="14"/>
      <c r="AA381" s="14"/>
      <c r="AB381" s="14"/>
      <c r="AC381" s="14"/>
      <c r="AD381" s="14"/>
      <c r="AE381" s="14"/>
      <c r="AT381" s="253" t="s">
        <v>159</v>
      </c>
      <c r="AU381" s="253" t="s">
        <v>84</v>
      </c>
      <c r="AV381" s="14" t="s">
        <v>84</v>
      </c>
      <c r="AW381" s="14" t="s">
        <v>37</v>
      </c>
      <c r="AX381" s="14" t="s">
        <v>75</v>
      </c>
      <c r="AY381" s="253" t="s">
        <v>147</v>
      </c>
    </row>
    <row r="382" spans="1:51" s="15" customFormat="1" ht="12">
      <c r="A382" s="15"/>
      <c r="B382" s="254"/>
      <c r="C382" s="255"/>
      <c r="D382" s="234" t="s">
        <v>159</v>
      </c>
      <c r="E382" s="256" t="s">
        <v>19</v>
      </c>
      <c r="F382" s="257" t="s">
        <v>162</v>
      </c>
      <c r="G382" s="255"/>
      <c r="H382" s="258">
        <v>490</v>
      </c>
      <c r="I382" s="259"/>
      <c r="J382" s="255"/>
      <c r="K382" s="255"/>
      <c r="L382" s="260"/>
      <c r="M382" s="261"/>
      <c r="N382" s="262"/>
      <c r="O382" s="262"/>
      <c r="P382" s="262"/>
      <c r="Q382" s="262"/>
      <c r="R382" s="262"/>
      <c r="S382" s="262"/>
      <c r="T382" s="263"/>
      <c r="U382" s="15"/>
      <c r="V382" s="15"/>
      <c r="W382" s="15"/>
      <c r="X382" s="15"/>
      <c r="Y382" s="15"/>
      <c r="Z382" s="15"/>
      <c r="AA382" s="15"/>
      <c r="AB382" s="15"/>
      <c r="AC382" s="15"/>
      <c r="AD382" s="15"/>
      <c r="AE382" s="15"/>
      <c r="AT382" s="264" t="s">
        <v>159</v>
      </c>
      <c r="AU382" s="264" t="s">
        <v>84</v>
      </c>
      <c r="AV382" s="15" t="s">
        <v>155</v>
      </c>
      <c r="AW382" s="15" t="s">
        <v>37</v>
      </c>
      <c r="AX382" s="15" t="s">
        <v>82</v>
      </c>
      <c r="AY382" s="264" t="s">
        <v>147</v>
      </c>
    </row>
    <row r="383" spans="1:65" s="2" customFormat="1" ht="16.5" customHeight="1">
      <c r="A383" s="40"/>
      <c r="B383" s="41"/>
      <c r="C383" s="214" t="s">
        <v>833</v>
      </c>
      <c r="D383" s="214" t="s">
        <v>150</v>
      </c>
      <c r="E383" s="215" t="s">
        <v>834</v>
      </c>
      <c r="F383" s="216" t="s">
        <v>835</v>
      </c>
      <c r="G383" s="217" t="s">
        <v>236</v>
      </c>
      <c r="H383" s="218">
        <v>490</v>
      </c>
      <c r="I383" s="219"/>
      <c r="J383" s="220">
        <f>ROUND(I383*H383,2)</f>
        <v>0</v>
      </c>
      <c r="K383" s="216" t="s">
        <v>154</v>
      </c>
      <c r="L383" s="46"/>
      <c r="M383" s="221" t="s">
        <v>19</v>
      </c>
      <c r="N383" s="222" t="s">
        <v>46</v>
      </c>
      <c r="O383" s="86"/>
      <c r="P383" s="223">
        <f>O383*H383</f>
        <v>0</v>
      </c>
      <c r="Q383" s="223">
        <v>0</v>
      </c>
      <c r="R383" s="223">
        <f>Q383*H383</f>
        <v>0</v>
      </c>
      <c r="S383" s="223">
        <v>0</v>
      </c>
      <c r="T383" s="224">
        <f>S383*H383</f>
        <v>0</v>
      </c>
      <c r="U383" s="40"/>
      <c r="V383" s="40"/>
      <c r="W383" s="40"/>
      <c r="X383" s="40"/>
      <c r="Y383" s="40"/>
      <c r="Z383" s="40"/>
      <c r="AA383" s="40"/>
      <c r="AB383" s="40"/>
      <c r="AC383" s="40"/>
      <c r="AD383" s="40"/>
      <c r="AE383" s="40"/>
      <c r="AR383" s="225" t="s">
        <v>211</v>
      </c>
      <c r="AT383" s="225" t="s">
        <v>150</v>
      </c>
      <c r="AU383" s="225" t="s">
        <v>84</v>
      </c>
      <c r="AY383" s="19" t="s">
        <v>147</v>
      </c>
      <c r="BE383" s="226">
        <f>IF(N383="základní",J383,0)</f>
        <v>0</v>
      </c>
      <c r="BF383" s="226">
        <f>IF(N383="snížená",J383,0)</f>
        <v>0</v>
      </c>
      <c r="BG383" s="226">
        <f>IF(N383="zákl. přenesená",J383,0)</f>
        <v>0</v>
      </c>
      <c r="BH383" s="226">
        <f>IF(N383="sníž. přenesená",J383,0)</f>
        <v>0</v>
      </c>
      <c r="BI383" s="226">
        <f>IF(N383="nulová",J383,0)</f>
        <v>0</v>
      </c>
      <c r="BJ383" s="19" t="s">
        <v>82</v>
      </c>
      <c r="BK383" s="226">
        <f>ROUND(I383*H383,2)</f>
        <v>0</v>
      </c>
      <c r="BL383" s="19" t="s">
        <v>211</v>
      </c>
      <c r="BM383" s="225" t="s">
        <v>836</v>
      </c>
    </row>
    <row r="384" spans="1:47" s="2" customFormat="1" ht="12">
      <c r="A384" s="40"/>
      <c r="B384" s="41"/>
      <c r="C384" s="42"/>
      <c r="D384" s="227" t="s">
        <v>157</v>
      </c>
      <c r="E384" s="42"/>
      <c r="F384" s="228" t="s">
        <v>837</v>
      </c>
      <c r="G384" s="42"/>
      <c r="H384" s="42"/>
      <c r="I384" s="229"/>
      <c r="J384" s="42"/>
      <c r="K384" s="42"/>
      <c r="L384" s="46"/>
      <c r="M384" s="230"/>
      <c r="N384" s="231"/>
      <c r="O384" s="86"/>
      <c r="P384" s="86"/>
      <c r="Q384" s="86"/>
      <c r="R384" s="86"/>
      <c r="S384" s="86"/>
      <c r="T384" s="87"/>
      <c r="U384" s="40"/>
      <c r="V384" s="40"/>
      <c r="W384" s="40"/>
      <c r="X384" s="40"/>
      <c r="Y384" s="40"/>
      <c r="Z384" s="40"/>
      <c r="AA384" s="40"/>
      <c r="AB384" s="40"/>
      <c r="AC384" s="40"/>
      <c r="AD384" s="40"/>
      <c r="AE384" s="40"/>
      <c r="AT384" s="19" t="s">
        <v>157</v>
      </c>
      <c r="AU384" s="19" t="s">
        <v>84</v>
      </c>
    </row>
    <row r="385" spans="1:51" s="13" customFormat="1" ht="12">
      <c r="A385" s="13"/>
      <c r="B385" s="232"/>
      <c r="C385" s="233"/>
      <c r="D385" s="234" t="s">
        <v>159</v>
      </c>
      <c r="E385" s="235" t="s">
        <v>19</v>
      </c>
      <c r="F385" s="236" t="s">
        <v>832</v>
      </c>
      <c r="G385" s="233"/>
      <c r="H385" s="235" t="s">
        <v>19</v>
      </c>
      <c r="I385" s="237"/>
      <c r="J385" s="233"/>
      <c r="K385" s="233"/>
      <c r="L385" s="238"/>
      <c r="M385" s="239"/>
      <c r="N385" s="240"/>
      <c r="O385" s="240"/>
      <c r="P385" s="240"/>
      <c r="Q385" s="240"/>
      <c r="R385" s="240"/>
      <c r="S385" s="240"/>
      <c r="T385" s="241"/>
      <c r="U385" s="13"/>
      <c r="V385" s="13"/>
      <c r="W385" s="13"/>
      <c r="X385" s="13"/>
      <c r="Y385" s="13"/>
      <c r="Z385" s="13"/>
      <c r="AA385" s="13"/>
      <c r="AB385" s="13"/>
      <c r="AC385" s="13"/>
      <c r="AD385" s="13"/>
      <c r="AE385" s="13"/>
      <c r="AT385" s="242" t="s">
        <v>159</v>
      </c>
      <c r="AU385" s="242" t="s">
        <v>84</v>
      </c>
      <c r="AV385" s="13" t="s">
        <v>82</v>
      </c>
      <c r="AW385" s="13" t="s">
        <v>37</v>
      </c>
      <c r="AX385" s="13" t="s">
        <v>75</v>
      </c>
      <c r="AY385" s="242" t="s">
        <v>147</v>
      </c>
    </row>
    <row r="386" spans="1:51" s="14" customFormat="1" ht="12">
      <c r="A386" s="14"/>
      <c r="B386" s="243"/>
      <c r="C386" s="244"/>
      <c r="D386" s="234" t="s">
        <v>159</v>
      </c>
      <c r="E386" s="245" t="s">
        <v>19</v>
      </c>
      <c r="F386" s="246" t="s">
        <v>446</v>
      </c>
      <c r="G386" s="244"/>
      <c r="H386" s="247">
        <v>490</v>
      </c>
      <c r="I386" s="248"/>
      <c r="J386" s="244"/>
      <c r="K386" s="244"/>
      <c r="L386" s="249"/>
      <c r="M386" s="250"/>
      <c r="N386" s="251"/>
      <c r="O386" s="251"/>
      <c r="P386" s="251"/>
      <c r="Q386" s="251"/>
      <c r="R386" s="251"/>
      <c r="S386" s="251"/>
      <c r="T386" s="252"/>
      <c r="U386" s="14"/>
      <c r="V386" s="14"/>
      <c r="W386" s="14"/>
      <c r="X386" s="14"/>
      <c r="Y386" s="14"/>
      <c r="Z386" s="14"/>
      <c r="AA386" s="14"/>
      <c r="AB386" s="14"/>
      <c r="AC386" s="14"/>
      <c r="AD386" s="14"/>
      <c r="AE386" s="14"/>
      <c r="AT386" s="253" t="s">
        <v>159</v>
      </c>
      <c r="AU386" s="253" t="s">
        <v>84</v>
      </c>
      <c r="AV386" s="14" t="s">
        <v>84</v>
      </c>
      <c r="AW386" s="14" t="s">
        <v>37</v>
      </c>
      <c r="AX386" s="14" t="s">
        <v>75</v>
      </c>
      <c r="AY386" s="253" t="s">
        <v>147</v>
      </c>
    </row>
    <row r="387" spans="1:51" s="15" customFormat="1" ht="12">
      <c r="A387" s="15"/>
      <c r="B387" s="254"/>
      <c r="C387" s="255"/>
      <c r="D387" s="234" t="s">
        <v>159</v>
      </c>
      <c r="E387" s="256" t="s">
        <v>19</v>
      </c>
      <c r="F387" s="257" t="s">
        <v>162</v>
      </c>
      <c r="G387" s="255"/>
      <c r="H387" s="258">
        <v>490</v>
      </c>
      <c r="I387" s="259"/>
      <c r="J387" s="255"/>
      <c r="K387" s="255"/>
      <c r="L387" s="260"/>
      <c r="M387" s="261"/>
      <c r="N387" s="262"/>
      <c r="O387" s="262"/>
      <c r="P387" s="262"/>
      <c r="Q387" s="262"/>
      <c r="R387" s="262"/>
      <c r="S387" s="262"/>
      <c r="T387" s="263"/>
      <c r="U387" s="15"/>
      <c r="V387" s="15"/>
      <c r="W387" s="15"/>
      <c r="X387" s="15"/>
      <c r="Y387" s="15"/>
      <c r="Z387" s="15"/>
      <c r="AA387" s="15"/>
      <c r="AB387" s="15"/>
      <c r="AC387" s="15"/>
      <c r="AD387" s="15"/>
      <c r="AE387" s="15"/>
      <c r="AT387" s="264" t="s">
        <v>159</v>
      </c>
      <c r="AU387" s="264" t="s">
        <v>84</v>
      </c>
      <c r="AV387" s="15" t="s">
        <v>155</v>
      </c>
      <c r="AW387" s="15" t="s">
        <v>37</v>
      </c>
      <c r="AX387" s="15" t="s">
        <v>82</v>
      </c>
      <c r="AY387" s="264" t="s">
        <v>147</v>
      </c>
    </row>
    <row r="388" spans="1:65" s="2" customFormat="1" ht="21.75" customHeight="1">
      <c r="A388" s="40"/>
      <c r="B388" s="41"/>
      <c r="C388" s="214" t="s">
        <v>838</v>
      </c>
      <c r="D388" s="214" t="s">
        <v>150</v>
      </c>
      <c r="E388" s="215" t="s">
        <v>839</v>
      </c>
      <c r="F388" s="216" t="s">
        <v>840</v>
      </c>
      <c r="G388" s="217" t="s">
        <v>236</v>
      </c>
      <c r="H388" s="218">
        <v>70.98</v>
      </c>
      <c r="I388" s="219"/>
      <c r="J388" s="220">
        <f>ROUND(I388*H388,2)</f>
        <v>0</v>
      </c>
      <c r="K388" s="216" t="s">
        <v>154</v>
      </c>
      <c r="L388" s="46"/>
      <c r="M388" s="221" t="s">
        <v>19</v>
      </c>
      <c r="N388" s="222" t="s">
        <v>46</v>
      </c>
      <c r="O388" s="86"/>
      <c r="P388" s="223">
        <f>O388*H388</f>
        <v>0</v>
      </c>
      <c r="Q388" s="223">
        <v>0.0002</v>
      </c>
      <c r="R388" s="223">
        <f>Q388*H388</f>
        <v>0.014196000000000002</v>
      </c>
      <c r="S388" s="223">
        <v>0</v>
      </c>
      <c r="T388" s="224">
        <f>S388*H388</f>
        <v>0</v>
      </c>
      <c r="U388" s="40"/>
      <c r="V388" s="40"/>
      <c r="W388" s="40"/>
      <c r="X388" s="40"/>
      <c r="Y388" s="40"/>
      <c r="Z388" s="40"/>
      <c r="AA388" s="40"/>
      <c r="AB388" s="40"/>
      <c r="AC388" s="40"/>
      <c r="AD388" s="40"/>
      <c r="AE388" s="40"/>
      <c r="AR388" s="225" t="s">
        <v>211</v>
      </c>
      <c r="AT388" s="225" t="s">
        <v>150</v>
      </c>
      <c r="AU388" s="225" t="s">
        <v>84</v>
      </c>
      <c r="AY388" s="19" t="s">
        <v>147</v>
      </c>
      <c r="BE388" s="226">
        <f>IF(N388="základní",J388,0)</f>
        <v>0</v>
      </c>
      <c r="BF388" s="226">
        <f>IF(N388="snížená",J388,0)</f>
        <v>0</v>
      </c>
      <c r="BG388" s="226">
        <f>IF(N388="zákl. přenesená",J388,0)</f>
        <v>0</v>
      </c>
      <c r="BH388" s="226">
        <f>IF(N388="sníž. přenesená",J388,0)</f>
        <v>0</v>
      </c>
      <c r="BI388" s="226">
        <f>IF(N388="nulová",J388,0)</f>
        <v>0</v>
      </c>
      <c r="BJ388" s="19" t="s">
        <v>82</v>
      </c>
      <c r="BK388" s="226">
        <f>ROUND(I388*H388,2)</f>
        <v>0</v>
      </c>
      <c r="BL388" s="19" t="s">
        <v>211</v>
      </c>
      <c r="BM388" s="225" t="s">
        <v>841</v>
      </c>
    </row>
    <row r="389" spans="1:47" s="2" customFormat="1" ht="12">
      <c r="A389" s="40"/>
      <c r="B389" s="41"/>
      <c r="C389" s="42"/>
      <c r="D389" s="227" t="s">
        <v>157</v>
      </c>
      <c r="E389" s="42"/>
      <c r="F389" s="228" t="s">
        <v>842</v>
      </c>
      <c r="G389" s="42"/>
      <c r="H389" s="42"/>
      <c r="I389" s="229"/>
      <c r="J389" s="42"/>
      <c r="K389" s="42"/>
      <c r="L389" s="46"/>
      <c r="M389" s="230"/>
      <c r="N389" s="231"/>
      <c r="O389" s="86"/>
      <c r="P389" s="86"/>
      <c r="Q389" s="86"/>
      <c r="R389" s="86"/>
      <c r="S389" s="86"/>
      <c r="T389" s="87"/>
      <c r="U389" s="40"/>
      <c r="V389" s="40"/>
      <c r="W389" s="40"/>
      <c r="X389" s="40"/>
      <c r="Y389" s="40"/>
      <c r="Z389" s="40"/>
      <c r="AA389" s="40"/>
      <c r="AB389" s="40"/>
      <c r="AC389" s="40"/>
      <c r="AD389" s="40"/>
      <c r="AE389" s="40"/>
      <c r="AT389" s="19" t="s">
        <v>157</v>
      </c>
      <c r="AU389" s="19" t="s">
        <v>84</v>
      </c>
    </row>
    <row r="390" spans="1:51" s="13" customFormat="1" ht="12">
      <c r="A390" s="13"/>
      <c r="B390" s="232"/>
      <c r="C390" s="233"/>
      <c r="D390" s="234" t="s">
        <v>159</v>
      </c>
      <c r="E390" s="235" t="s">
        <v>19</v>
      </c>
      <c r="F390" s="236" t="s">
        <v>832</v>
      </c>
      <c r="G390" s="233"/>
      <c r="H390" s="235" t="s">
        <v>19</v>
      </c>
      <c r="I390" s="237"/>
      <c r="J390" s="233"/>
      <c r="K390" s="233"/>
      <c r="L390" s="238"/>
      <c r="M390" s="239"/>
      <c r="N390" s="240"/>
      <c r="O390" s="240"/>
      <c r="P390" s="240"/>
      <c r="Q390" s="240"/>
      <c r="R390" s="240"/>
      <c r="S390" s="240"/>
      <c r="T390" s="241"/>
      <c r="U390" s="13"/>
      <c r="V390" s="13"/>
      <c r="W390" s="13"/>
      <c r="X390" s="13"/>
      <c r="Y390" s="13"/>
      <c r="Z390" s="13"/>
      <c r="AA390" s="13"/>
      <c r="AB390" s="13"/>
      <c r="AC390" s="13"/>
      <c r="AD390" s="13"/>
      <c r="AE390" s="13"/>
      <c r="AT390" s="242" t="s">
        <v>159</v>
      </c>
      <c r="AU390" s="242" t="s">
        <v>84</v>
      </c>
      <c r="AV390" s="13" t="s">
        <v>82</v>
      </c>
      <c r="AW390" s="13" t="s">
        <v>37</v>
      </c>
      <c r="AX390" s="13" t="s">
        <v>75</v>
      </c>
      <c r="AY390" s="242" t="s">
        <v>147</v>
      </c>
    </row>
    <row r="391" spans="1:51" s="14" customFormat="1" ht="12">
      <c r="A391" s="14"/>
      <c r="B391" s="243"/>
      <c r="C391" s="244"/>
      <c r="D391" s="234" t="s">
        <v>159</v>
      </c>
      <c r="E391" s="245" t="s">
        <v>19</v>
      </c>
      <c r="F391" s="246" t="s">
        <v>444</v>
      </c>
      <c r="G391" s="244"/>
      <c r="H391" s="247">
        <v>70.98</v>
      </c>
      <c r="I391" s="248"/>
      <c r="J391" s="244"/>
      <c r="K391" s="244"/>
      <c r="L391" s="249"/>
      <c r="M391" s="250"/>
      <c r="N391" s="251"/>
      <c r="O391" s="251"/>
      <c r="P391" s="251"/>
      <c r="Q391" s="251"/>
      <c r="R391" s="251"/>
      <c r="S391" s="251"/>
      <c r="T391" s="252"/>
      <c r="U391" s="14"/>
      <c r="V391" s="14"/>
      <c r="W391" s="14"/>
      <c r="X391" s="14"/>
      <c r="Y391" s="14"/>
      <c r="Z391" s="14"/>
      <c r="AA391" s="14"/>
      <c r="AB391" s="14"/>
      <c r="AC391" s="14"/>
      <c r="AD391" s="14"/>
      <c r="AE391" s="14"/>
      <c r="AT391" s="253" t="s">
        <v>159</v>
      </c>
      <c r="AU391" s="253" t="s">
        <v>84</v>
      </c>
      <c r="AV391" s="14" t="s">
        <v>84</v>
      </c>
      <c r="AW391" s="14" t="s">
        <v>37</v>
      </c>
      <c r="AX391" s="14" t="s">
        <v>75</v>
      </c>
      <c r="AY391" s="253" t="s">
        <v>147</v>
      </c>
    </row>
    <row r="392" spans="1:51" s="15" customFormat="1" ht="12">
      <c r="A392" s="15"/>
      <c r="B392" s="254"/>
      <c r="C392" s="255"/>
      <c r="D392" s="234" t="s">
        <v>159</v>
      </c>
      <c r="E392" s="256" t="s">
        <v>19</v>
      </c>
      <c r="F392" s="257" t="s">
        <v>162</v>
      </c>
      <c r="G392" s="255"/>
      <c r="H392" s="258">
        <v>70.98</v>
      </c>
      <c r="I392" s="259"/>
      <c r="J392" s="255"/>
      <c r="K392" s="255"/>
      <c r="L392" s="260"/>
      <c r="M392" s="261"/>
      <c r="N392" s="262"/>
      <c r="O392" s="262"/>
      <c r="P392" s="262"/>
      <c r="Q392" s="262"/>
      <c r="R392" s="262"/>
      <c r="S392" s="262"/>
      <c r="T392" s="263"/>
      <c r="U392" s="15"/>
      <c r="V392" s="15"/>
      <c r="W392" s="15"/>
      <c r="X392" s="15"/>
      <c r="Y392" s="15"/>
      <c r="Z392" s="15"/>
      <c r="AA392" s="15"/>
      <c r="AB392" s="15"/>
      <c r="AC392" s="15"/>
      <c r="AD392" s="15"/>
      <c r="AE392" s="15"/>
      <c r="AT392" s="264" t="s">
        <v>159</v>
      </c>
      <c r="AU392" s="264" t="s">
        <v>84</v>
      </c>
      <c r="AV392" s="15" t="s">
        <v>155</v>
      </c>
      <c r="AW392" s="15" t="s">
        <v>37</v>
      </c>
      <c r="AX392" s="15" t="s">
        <v>82</v>
      </c>
      <c r="AY392" s="264" t="s">
        <v>147</v>
      </c>
    </row>
    <row r="393" spans="1:65" s="2" customFormat="1" ht="16.5" customHeight="1">
      <c r="A393" s="40"/>
      <c r="B393" s="41"/>
      <c r="C393" s="214" t="s">
        <v>843</v>
      </c>
      <c r="D393" s="214" t="s">
        <v>150</v>
      </c>
      <c r="E393" s="215" t="s">
        <v>844</v>
      </c>
      <c r="F393" s="216" t="s">
        <v>845</v>
      </c>
      <c r="G393" s="217" t="s">
        <v>236</v>
      </c>
      <c r="H393" s="218">
        <v>490</v>
      </c>
      <c r="I393" s="219"/>
      <c r="J393" s="220">
        <f>ROUND(I393*H393,2)</f>
        <v>0</v>
      </c>
      <c r="K393" s="216" t="s">
        <v>154</v>
      </c>
      <c r="L393" s="46"/>
      <c r="M393" s="221" t="s">
        <v>19</v>
      </c>
      <c r="N393" s="222" t="s">
        <v>46</v>
      </c>
      <c r="O393" s="86"/>
      <c r="P393" s="223">
        <f>O393*H393</f>
        <v>0</v>
      </c>
      <c r="Q393" s="223">
        <v>0.0002</v>
      </c>
      <c r="R393" s="223">
        <f>Q393*H393</f>
        <v>0.098</v>
      </c>
      <c r="S393" s="223">
        <v>0</v>
      </c>
      <c r="T393" s="224">
        <f>S393*H393</f>
        <v>0</v>
      </c>
      <c r="U393" s="40"/>
      <c r="V393" s="40"/>
      <c r="W393" s="40"/>
      <c r="X393" s="40"/>
      <c r="Y393" s="40"/>
      <c r="Z393" s="40"/>
      <c r="AA393" s="40"/>
      <c r="AB393" s="40"/>
      <c r="AC393" s="40"/>
      <c r="AD393" s="40"/>
      <c r="AE393" s="40"/>
      <c r="AR393" s="225" t="s">
        <v>211</v>
      </c>
      <c r="AT393" s="225" t="s">
        <v>150</v>
      </c>
      <c r="AU393" s="225" t="s">
        <v>84</v>
      </c>
      <c r="AY393" s="19" t="s">
        <v>147</v>
      </c>
      <c r="BE393" s="226">
        <f>IF(N393="základní",J393,0)</f>
        <v>0</v>
      </c>
      <c r="BF393" s="226">
        <f>IF(N393="snížená",J393,0)</f>
        <v>0</v>
      </c>
      <c r="BG393" s="226">
        <f>IF(N393="zákl. přenesená",J393,0)</f>
        <v>0</v>
      </c>
      <c r="BH393" s="226">
        <f>IF(N393="sníž. přenesená",J393,0)</f>
        <v>0</v>
      </c>
      <c r="BI393" s="226">
        <f>IF(N393="nulová",J393,0)</f>
        <v>0</v>
      </c>
      <c r="BJ393" s="19" t="s">
        <v>82</v>
      </c>
      <c r="BK393" s="226">
        <f>ROUND(I393*H393,2)</f>
        <v>0</v>
      </c>
      <c r="BL393" s="19" t="s">
        <v>211</v>
      </c>
      <c r="BM393" s="225" t="s">
        <v>846</v>
      </c>
    </row>
    <row r="394" spans="1:47" s="2" customFormat="1" ht="12">
      <c r="A394" s="40"/>
      <c r="B394" s="41"/>
      <c r="C394" s="42"/>
      <c r="D394" s="227" t="s">
        <v>157</v>
      </c>
      <c r="E394" s="42"/>
      <c r="F394" s="228" t="s">
        <v>847</v>
      </c>
      <c r="G394" s="42"/>
      <c r="H394" s="42"/>
      <c r="I394" s="229"/>
      <c r="J394" s="42"/>
      <c r="K394" s="42"/>
      <c r="L394" s="46"/>
      <c r="M394" s="230"/>
      <c r="N394" s="231"/>
      <c r="O394" s="86"/>
      <c r="P394" s="86"/>
      <c r="Q394" s="86"/>
      <c r="R394" s="86"/>
      <c r="S394" s="86"/>
      <c r="T394" s="87"/>
      <c r="U394" s="40"/>
      <c r="V394" s="40"/>
      <c r="W394" s="40"/>
      <c r="X394" s="40"/>
      <c r="Y394" s="40"/>
      <c r="Z394" s="40"/>
      <c r="AA394" s="40"/>
      <c r="AB394" s="40"/>
      <c r="AC394" s="40"/>
      <c r="AD394" s="40"/>
      <c r="AE394" s="40"/>
      <c r="AT394" s="19" t="s">
        <v>157</v>
      </c>
      <c r="AU394" s="19" t="s">
        <v>84</v>
      </c>
    </row>
    <row r="395" spans="1:51" s="13" customFormat="1" ht="12">
      <c r="A395" s="13"/>
      <c r="B395" s="232"/>
      <c r="C395" s="233"/>
      <c r="D395" s="234" t="s">
        <v>159</v>
      </c>
      <c r="E395" s="235" t="s">
        <v>19</v>
      </c>
      <c r="F395" s="236" t="s">
        <v>832</v>
      </c>
      <c r="G395" s="233"/>
      <c r="H395" s="235" t="s">
        <v>19</v>
      </c>
      <c r="I395" s="237"/>
      <c r="J395" s="233"/>
      <c r="K395" s="233"/>
      <c r="L395" s="238"/>
      <c r="M395" s="239"/>
      <c r="N395" s="240"/>
      <c r="O395" s="240"/>
      <c r="P395" s="240"/>
      <c r="Q395" s="240"/>
      <c r="R395" s="240"/>
      <c r="S395" s="240"/>
      <c r="T395" s="241"/>
      <c r="U395" s="13"/>
      <c r="V395" s="13"/>
      <c r="W395" s="13"/>
      <c r="X395" s="13"/>
      <c r="Y395" s="13"/>
      <c r="Z395" s="13"/>
      <c r="AA395" s="13"/>
      <c r="AB395" s="13"/>
      <c r="AC395" s="13"/>
      <c r="AD395" s="13"/>
      <c r="AE395" s="13"/>
      <c r="AT395" s="242" t="s">
        <v>159</v>
      </c>
      <c r="AU395" s="242" t="s">
        <v>84</v>
      </c>
      <c r="AV395" s="13" t="s">
        <v>82</v>
      </c>
      <c r="AW395" s="13" t="s">
        <v>37</v>
      </c>
      <c r="AX395" s="13" t="s">
        <v>75</v>
      </c>
      <c r="AY395" s="242" t="s">
        <v>147</v>
      </c>
    </row>
    <row r="396" spans="1:51" s="14" customFormat="1" ht="12">
      <c r="A396" s="14"/>
      <c r="B396" s="243"/>
      <c r="C396" s="244"/>
      <c r="D396" s="234" t="s">
        <v>159</v>
      </c>
      <c r="E396" s="245" t="s">
        <v>19</v>
      </c>
      <c r="F396" s="246" t="s">
        <v>446</v>
      </c>
      <c r="G396" s="244"/>
      <c r="H396" s="247">
        <v>490</v>
      </c>
      <c r="I396" s="248"/>
      <c r="J396" s="244"/>
      <c r="K396" s="244"/>
      <c r="L396" s="249"/>
      <c r="M396" s="250"/>
      <c r="N396" s="251"/>
      <c r="O396" s="251"/>
      <c r="P396" s="251"/>
      <c r="Q396" s="251"/>
      <c r="R396" s="251"/>
      <c r="S396" s="251"/>
      <c r="T396" s="252"/>
      <c r="U396" s="14"/>
      <c r="V396" s="14"/>
      <c r="W396" s="14"/>
      <c r="X396" s="14"/>
      <c r="Y396" s="14"/>
      <c r="Z396" s="14"/>
      <c r="AA396" s="14"/>
      <c r="AB396" s="14"/>
      <c r="AC396" s="14"/>
      <c r="AD396" s="14"/>
      <c r="AE396" s="14"/>
      <c r="AT396" s="253" t="s">
        <v>159</v>
      </c>
      <c r="AU396" s="253" t="s">
        <v>84</v>
      </c>
      <c r="AV396" s="14" t="s">
        <v>84</v>
      </c>
      <c r="AW396" s="14" t="s">
        <v>37</v>
      </c>
      <c r="AX396" s="14" t="s">
        <v>75</v>
      </c>
      <c r="AY396" s="253" t="s">
        <v>147</v>
      </c>
    </row>
    <row r="397" spans="1:51" s="15" customFormat="1" ht="12">
      <c r="A397" s="15"/>
      <c r="B397" s="254"/>
      <c r="C397" s="255"/>
      <c r="D397" s="234" t="s">
        <v>159</v>
      </c>
      <c r="E397" s="256" t="s">
        <v>19</v>
      </c>
      <c r="F397" s="257" t="s">
        <v>162</v>
      </c>
      <c r="G397" s="255"/>
      <c r="H397" s="258">
        <v>490</v>
      </c>
      <c r="I397" s="259"/>
      <c r="J397" s="255"/>
      <c r="K397" s="255"/>
      <c r="L397" s="260"/>
      <c r="M397" s="261"/>
      <c r="N397" s="262"/>
      <c r="O397" s="262"/>
      <c r="P397" s="262"/>
      <c r="Q397" s="262"/>
      <c r="R397" s="262"/>
      <c r="S397" s="262"/>
      <c r="T397" s="263"/>
      <c r="U397" s="15"/>
      <c r="V397" s="15"/>
      <c r="W397" s="15"/>
      <c r="X397" s="15"/>
      <c r="Y397" s="15"/>
      <c r="Z397" s="15"/>
      <c r="AA397" s="15"/>
      <c r="AB397" s="15"/>
      <c r="AC397" s="15"/>
      <c r="AD397" s="15"/>
      <c r="AE397" s="15"/>
      <c r="AT397" s="264" t="s">
        <v>159</v>
      </c>
      <c r="AU397" s="264" t="s">
        <v>84</v>
      </c>
      <c r="AV397" s="15" t="s">
        <v>155</v>
      </c>
      <c r="AW397" s="15" t="s">
        <v>37</v>
      </c>
      <c r="AX397" s="15" t="s">
        <v>82</v>
      </c>
      <c r="AY397" s="264" t="s">
        <v>147</v>
      </c>
    </row>
    <row r="398" spans="1:65" s="2" customFormat="1" ht="24.15" customHeight="1">
      <c r="A398" s="40"/>
      <c r="B398" s="41"/>
      <c r="C398" s="214" t="s">
        <v>848</v>
      </c>
      <c r="D398" s="214" t="s">
        <v>150</v>
      </c>
      <c r="E398" s="215" t="s">
        <v>849</v>
      </c>
      <c r="F398" s="216" t="s">
        <v>850</v>
      </c>
      <c r="G398" s="217" t="s">
        <v>236</v>
      </c>
      <c r="H398" s="218">
        <v>70.98</v>
      </c>
      <c r="I398" s="219"/>
      <c r="J398" s="220">
        <f>ROUND(I398*H398,2)</f>
        <v>0</v>
      </c>
      <c r="K398" s="216" t="s">
        <v>154</v>
      </c>
      <c r="L398" s="46"/>
      <c r="M398" s="221" t="s">
        <v>19</v>
      </c>
      <c r="N398" s="222" t="s">
        <v>46</v>
      </c>
      <c r="O398" s="86"/>
      <c r="P398" s="223">
        <f>O398*H398</f>
        <v>0</v>
      </c>
      <c r="Q398" s="223">
        <v>0.00026</v>
      </c>
      <c r="R398" s="223">
        <f>Q398*H398</f>
        <v>0.0184548</v>
      </c>
      <c r="S398" s="223">
        <v>0</v>
      </c>
      <c r="T398" s="224">
        <f>S398*H398</f>
        <v>0</v>
      </c>
      <c r="U398" s="40"/>
      <c r="V398" s="40"/>
      <c r="W398" s="40"/>
      <c r="X398" s="40"/>
      <c r="Y398" s="40"/>
      <c r="Z398" s="40"/>
      <c r="AA398" s="40"/>
      <c r="AB398" s="40"/>
      <c r="AC398" s="40"/>
      <c r="AD398" s="40"/>
      <c r="AE398" s="40"/>
      <c r="AR398" s="225" t="s">
        <v>211</v>
      </c>
      <c r="AT398" s="225" t="s">
        <v>150</v>
      </c>
      <c r="AU398" s="225" t="s">
        <v>84</v>
      </c>
      <c r="AY398" s="19" t="s">
        <v>147</v>
      </c>
      <c r="BE398" s="226">
        <f>IF(N398="základní",J398,0)</f>
        <v>0</v>
      </c>
      <c r="BF398" s="226">
        <f>IF(N398="snížená",J398,0)</f>
        <v>0</v>
      </c>
      <c r="BG398" s="226">
        <f>IF(N398="zákl. přenesená",J398,0)</f>
        <v>0</v>
      </c>
      <c r="BH398" s="226">
        <f>IF(N398="sníž. přenesená",J398,0)</f>
        <v>0</v>
      </c>
      <c r="BI398" s="226">
        <f>IF(N398="nulová",J398,0)</f>
        <v>0</v>
      </c>
      <c r="BJ398" s="19" t="s">
        <v>82</v>
      </c>
      <c r="BK398" s="226">
        <f>ROUND(I398*H398,2)</f>
        <v>0</v>
      </c>
      <c r="BL398" s="19" t="s">
        <v>211</v>
      </c>
      <c r="BM398" s="225" t="s">
        <v>851</v>
      </c>
    </row>
    <row r="399" spans="1:47" s="2" customFormat="1" ht="12">
      <c r="A399" s="40"/>
      <c r="B399" s="41"/>
      <c r="C399" s="42"/>
      <c r="D399" s="227" t="s">
        <v>157</v>
      </c>
      <c r="E399" s="42"/>
      <c r="F399" s="228" t="s">
        <v>852</v>
      </c>
      <c r="G399" s="42"/>
      <c r="H399" s="42"/>
      <c r="I399" s="229"/>
      <c r="J399" s="42"/>
      <c r="K399" s="42"/>
      <c r="L399" s="46"/>
      <c r="M399" s="230"/>
      <c r="N399" s="231"/>
      <c r="O399" s="86"/>
      <c r="P399" s="86"/>
      <c r="Q399" s="86"/>
      <c r="R399" s="86"/>
      <c r="S399" s="86"/>
      <c r="T399" s="87"/>
      <c r="U399" s="40"/>
      <c r="V399" s="40"/>
      <c r="W399" s="40"/>
      <c r="X399" s="40"/>
      <c r="Y399" s="40"/>
      <c r="Z399" s="40"/>
      <c r="AA399" s="40"/>
      <c r="AB399" s="40"/>
      <c r="AC399" s="40"/>
      <c r="AD399" s="40"/>
      <c r="AE399" s="40"/>
      <c r="AT399" s="19" t="s">
        <v>157</v>
      </c>
      <c r="AU399" s="19" t="s">
        <v>84</v>
      </c>
    </row>
    <row r="400" spans="1:51" s="13" customFormat="1" ht="12">
      <c r="A400" s="13"/>
      <c r="B400" s="232"/>
      <c r="C400" s="233"/>
      <c r="D400" s="234" t="s">
        <v>159</v>
      </c>
      <c r="E400" s="235" t="s">
        <v>19</v>
      </c>
      <c r="F400" s="236" t="s">
        <v>853</v>
      </c>
      <c r="G400" s="233"/>
      <c r="H400" s="235" t="s">
        <v>19</v>
      </c>
      <c r="I400" s="237"/>
      <c r="J400" s="233"/>
      <c r="K400" s="233"/>
      <c r="L400" s="238"/>
      <c r="M400" s="239"/>
      <c r="N400" s="240"/>
      <c r="O400" s="240"/>
      <c r="P400" s="240"/>
      <c r="Q400" s="240"/>
      <c r="R400" s="240"/>
      <c r="S400" s="240"/>
      <c r="T400" s="241"/>
      <c r="U400" s="13"/>
      <c r="V400" s="13"/>
      <c r="W400" s="13"/>
      <c r="X400" s="13"/>
      <c r="Y400" s="13"/>
      <c r="Z400" s="13"/>
      <c r="AA400" s="13"/>
      <c r="AB400" s="13"/>
      <c r="AC400" s="13"/>
      <c r="AD400" s="13"/>
      <c r="AE400" s="13"/>
      <c r="AT400" s="242" t="s">
        <v>159</v>
      </c>
      <c r="AU400" s="242" t="s">
        <v>84</v>
      </c>
      <c r="AV400" s="13" t="s">
        <v>82</v>
      </c>
      <c r="AW400" s="13" t="s">
        <v>37</v>
      </c>
      <c r="AX400" s="13" t="s">
        <v>75</v>
      </c>
      <c r="AY400" s="242" t="s">
        <v>147</v>
      </c>
    </row>
    <row r="401" spans="1:51" s="13" customFormat="1" ht="12">
      <c r="A401" s="13"/>
      <c r="B401" s="232"/>
      <c r="C401" s="233"/>
      <c r="D401" s="234" t="s">
        <v>159</v>
      </c>
      <c r="E401" s="235" t="s">
        <v>19</v>
      </c>
      <c r="F401" s="236" t="s">
        <v>854</v>
      </c>
      <c r="G401" s="233"/>
      <c r="H401" s="235" t="s">
        <v>19</v>
      </c>
      <c r="I401" s="237"/>
      <c r="J401" s="233"/>
      <c r="K401" s="233"/>
      <c r="L401" s="238"/>
      <c r="M401" s="239"/>
      <c r="N401" s="240"/>
      <c r="O401" s="240"/>
      <c r="P401" s="240"/>
      <c r="Q401" s="240"/>
      <c r="R401" s="240"/>
      <c r="S401" s="240"/>
      <c r="T401" s="241"/>
      <c r="U401" s="13"/>
      <c r="V401" s="13"/>
      <c r="W401" s="13"/>
      <c r="X401" s="13"/>
      <c r="Y401" s="13"/>
      <c r="Z401" s="13"/>
      <c r="AA401" s="13"/>
      <c r="AB401" s="13"/>
      <c r="AC401" s="13"/>
      <c r="AD401" s="13"/>
      <c r="AE401" s="13"/>
      <c r="AT401" s="242" t="s">
        <v>159</v>
      </c>
      <c r="AU401" s="242" t="s">
        <v>84</v>
      </c>
      <c r="AV401" s="13" t="s">
        <v>82</v>
      </c>
      <c r="AW401" s="13" t="s">
        <v>37</v>
      </c>
      <c r="AX401" s="13" t="s">
        <v>75</v>
      </c>
      <c r="AY401" s="242" t="s">
        <v>147</v>
      </c>
    </row>
    <row r="402" spans="1:51" s="14" customFormat="1" ht="12">
      <c r="A402" s="14"/>
      <c r="B402" s="243"/>
      <c r="C402" s="244"/>
      <c r="D402" s="234" t="s">
        <v>159</v>
      </c>
      <c r="E402" s="245" t="s">
        <v>19</v>
      </c>
      <c r="F402" s="246" t="s">
        <v>454</v>
      </c>
      <c r="G402" s="244"/>
      <c r="H402" s="247">
        <v>30.6</v>
      </c>
      <c r="I402" s="248"/>
      <c r="J402" s="244"/>
      <c r="K402" s="244"/>
      <c r="L402" s="249"/>
      <c r="M402" s="250"/>
      <c r="N402" s="251"/>
      <c r="O402" s="251"/>
      <c r="P402" s="251"/>
      <c r="Q402" s="251"/>
      <c r="R402" s="251"/>
      <c r="S402" s="251"/>
      <c r="T402" s="252"/>
      <c r="U402" s="14"/>
      <c r="V402" s="14"/>
      <c r="W402" s="14"/>
      <c r="X402" s="14"/>
      <c r="Y402" s="14"/>
      <c r="Z402" s="14"/>
      <c r="AA402" s="14"/>
      <c r="AB402" s="14"/>
      <c r="AC402" s="14"/>
      <c r="AD402" s="14"/>
      <c r="AE402" s="14"/>
      <c r="AT402" s="253" t="s">
        <v>159</v>
      </c>
      <c r="AU402" s="253" t="s">
        <v>84</v>
      </c>
      <c r="AV402" s="14" t="s">
        <v>84</v>
      </c>
      <c r="AW402" s="14" t="s">
        <v>37</v>
      </c>
      <c r="AX402" s="14" t="s">
        <v>75</v>
      </c>
      <c r="AY402" s="253" t="s">
        <v>147</v>
      </c>
    </row>
    <row r="403" spans="1:51" s="14" customFormat="1" ht="12">
      <c r="A403" s="14"/>
      <c r="B403" s="243"/>
      <c r="C403" s="244"/>
      <c r="D403" s="234" t="s">
        <v>159</v>
      </c>
      <c r="E403" s="245" t="s">
        <v>19</v>
      </c>
      <c r="F403" s="246" t="s">
        <v>855</v>
      </c>
      <c r="G403" s="244"/>
      <c r="H403" s="247">
        <v>28.08</v>
      </c>
      <c r="I403" s="248"/>
      <c r="J403" s="244"/>
      <c r="K403" s="244"/>
      <c r="L403" s="249"/>
      <c r="M403" s="250"/>
      <c r="N403" s="251"/>
      <c r="O403" s="251"/>
      <c r="P403" s="251"/>
      <c r="Q403" s="251"/>
      <c r="R403" s="251"/>
      <c r="S403" s="251"/>
      <c r="T403" s="252"/>
      <c r="U403" s="14"/>
      <c r="V403" s="14"/>
      <c r="W403" s="14"/>
      <c r="X403" s="14"/>
      <c r="Y403" s="14"/>
      <c r="Z403" s="14"/>
      <c r="AA403" s="14"/>
      <c r="AB403" s="14"/>
      <c r="AC403" s="14"/>
      <c r="AD403" s="14"/>
      <c r="AE403" s="14"/>
      <c r="AT403" s="253" t="s">
        <v>159</v>
      </c>
      <c r="AU403" s="253" t="s">
        <v>84</v>
      </c>
      <c r="AV403" s="14" t="s">
        <v>84</v>
      </c>
      <c r="AW403" s="14" t="s">
        <v>37</v>
      </c>
      <c r="AX403" s="14" t="s">
        <v>75</v>
      </c>
      <c r="AY403" s="253" t="s">
        <v>147</v>
      </c>
    </row>
    <row r="404" spans="1:51" s="13" customFormat="1" ht="12">
      <c r="A404" s="13"/>
      <c r="B404" s="232"/>
      <c r="C404" s="233"/>
      <c r="D404" s="234" t="s">
        <v>159</v>
      </c>
      <c r="E404" s="235" t="s">
        <v>19</v>
      </c>
      <c r="F404" s="236" t="s">
        <v>856</v>
      </c>
      <c r="G404" s="233"/>
      <c r="H404" s="235" t="s">
        <v>19</v>
      </c>
      <c r="I404" s="237"/>
      <c r="J404" s="233"/>
      <c r="K404" s="233"/>
      <c r="L404" s="238"/>
      <c r="M404" s="239"/>
      <c r="N404" s="240"/>
      <c r="O404" s="240"/>
      <c r="P404" s="240"/>
      <c r="Q404" s="240"/>
      <c r="R404" s="240"/>
      <c r="S404" s="240"/>
      <c r="T404" s="241"/>
      <c r="U404" s="13"/>
      <c r="V404" s="13"/>
      <c r="W404" s="13"/>
      <c r="X404" s="13"/>
      <c r="Y404" s="13"/>
      <c r="Z404" s="13"/>
      <c r="AA404" s="13"/>
      <c r="AB404" s="13"/>
      <c r="AC404" s="13"/>
      <c r="AD404" s="13"/>
      <c r="AE404" s="13"/>
      <c r="AT404" s="242" t="s">
        <v>159</v>
      </c>
      <c r="AU404" s="242" t="s">
        <v>84</v>
      </c>
      <c r="AV404" s="13" t="s">
        <v>82</v>
      </c>
      <c r="AW404" s="13" t="s">
        <v>37</v>
      </c>
      <c r="AX404" s="13" t="s">
        <v>75</v>
      </c>
      <c r="AY404" s="242" t="s">
        <v>147</v>
      </c>
    </row>
    <row r="405" spans="1:51" s="13" customFormat="1" ht="12">
      <c r="A405" s="13"/>
      <c r="B405" s="232"/>
      <c r="C405" s="233"/>
      <c r="D405" s="234" t="s">
        <v>159</v>
      </c>
      <c r="E405" s="235" t="s">
        <v>19</v>
      </c>
      <c r="F405" s="236" t="s">
        <v>559</v>
      </c>
      <c r="G405" s="233"/>
      <c r="H405" s="235" t="s">
        <v>19</v>
      </c>
      <c r="I405" s="237"/>
      <c r="J405" s="233"/>
      <c r="K405" s="233"/>
      <c r="L405" s="238"/>
      <c r="M405" s="239"/>
      <c r="N405" s="240"/>
      <c r="O405" s="240"/>
      <c r="P405" s="240"/>
      <c r="Q405" s="240"/>
      <c r="R405" s="240"/>
      <c r="S405" s="240"/>
      <c r="T405" s="241"/>
      <c r="U405" s="13"/>
      <c r="V405" s="13"/>
      <c r="W405" s="13"/>
      <c r="X405" s="13"/>
      <c r="Y405" s="13"/>
      <c r="Z405" s="13"/>
      <c r="AA405" s="13"/>
      <c r="AB405" s="13"/>
      <c r="AC405" s="13"/>
      <c r="AD405" s="13"/>
      <c r="AE405" s="13"/>
      <c r="AT405" s="242" t="s">
        <v>159</v>
      </c>
      <c r="AU405" s="242" t="s">
        <v>84</v>
      </c>
      <c r="AV405" s="13" t="s">
        <v>82</v>
      </c>
      <c r="AW405" s="13" t="s">
        <v>37</v>
      </c>
      <c r="AX405" s="13" t="s">
        <v>75</v>
      </c>
      <c r="AY405" s="242" t="s">
        <v>147</v>
      </c>
    </row>
    <row r="406" spans="1:51" s="14" customFormat="1" ht="12">
      <c r="A406" s="14"/>
      <c r="B406" s="243"/>
      <c r="C406" s="244"/>
      <c r="D406" s="234" t="s">
        <v>159</v>
      </c>
      <c r="E406" s="245" t="s">
        <v>19</v>
      </c>
      <c r="F406" s="246" t="s">
        <v>857</v>
      </c>
      <c r="G406" s="244"/>
      <c r="H406" s="247">
        <v>5.4</v>
      </c>
      <c r="I406" s="248"/>
      <c r="J406" s="244"/>
      <c r="K406" s="244"/>
      <c r="L406" s="249"/>
      <c r="M406" s="250"/>
      <c r="N406" s="251"/>
      <c r="O406" s="251"/>
      <c r="P406" s="251"/>
      <c r="Q406" s="251"/>
      <c r="R406" s="251"/>
      <c r="S406" s="251"/>
      <c r="T406" s="252"/>
      <c r="U406" s="14"/>
      <c r="V406" s="14"/>
      <c r="W406" s="14"/>
      <c r="X406" s="14"/>
      <c r="Y406" s="14"/>
      <c r="Z406" s="14"/>
      <c r="AA406" s="14"/>
      <c r="AB406" s="14"/>
      <c r="AC406" s="14"/>
      <c r="AD406" s="14"/>
      <c r="AE406" s="14"/>
      <c r="AT406" s="253" t="s">
        <v>159</v>
      </c>
      <c r="AU406" s="253" t="s">
        <v>84</v>
      </c>
      <c r="AV406" s="14" t="s">
        <v>84</v>
      </c>
      <c r="AW406" s="14" t="s">
        <v>37</v>
      </c>
      <c r="AX406" s="14" t="s">
        <v>75</v>
      </c>
      <c r="AY406" s="253" t="s">
        <v>147</v>
      </c>
    </row>
    <row r="407" spans="1:51" s="13" customFormat="1" ht="12">
      <c r="A407" s="13"/>
      <c r="B407" s="232"/>
      <c r="C407" s="233"/>
      <c r="D407" s="234" t="s">
        <v>159</v>
      </c>
      <c r="E407" s="235" t="s">
        <v>19</v>
      </c>
      <c r="F407" s="236" t="s">
        <v>562</v>
      </c>
      <c r="G407" s="233"/>
      <c r="H407" s="235" t="s">
        <v>19</v>
      </c>
      <c r="I407" s="237"/>
      <c r="J407" s="233"/>
      <c r="K407" s="233"/>
      <c r="L407" s="238"/>
      <c r="M407" s="239"/>
      <c r="N407" s="240"/>
      <c r="O407" s="240"/>
      <c r="P407" s="240"/>
      <c r="Q407" s="240"/>
      <c r="R407" s="240"/>
      <c r="S407" s="240"/>
      <c r="T407" s="241"/>
      <c r="U407" s="13"/>
      <c r="V407" s="13"/>
      <c r="W407" s="13"/>
      <c r="X407" s="13"/>
      <c r="Y407" s="13"/>
      <c r="Z407" s="13"/>
      <c r="AA407" s="13"/>
      <c r="AB407" s="13"/>
      <c r="AC407" s="13"/>
      <c r="AD407" s="13"/>
      <c r="AE407" s="13"/>
      <c r="AT407" s="242" t="s">
        <v>159</v>
      </c>
      <c r="AU407" s="242" t="s">
        <v>84</v>
      </c>
      <c r="AV407" s="13" t="s">
        <v>82</v>
      </c>
      <c r="AW407" s="13" t="s">
        <v>37</v>
      </c>
      <c r="AX407" s="13" t="s">
        <v>75</v>
      </c>
      <c r="AY407" s="242" t="s">
        <v>147</v>
      </c>
    </row>
    <row r="408" spans="1:51" s="14" customFormat="1" ht="12">
      <c r="A408" s="14"/>
      <c r="B408" s="243"/>
      <c r="C408" s="244"/>
      <c r="D408" s="234" t="s">
        <v>159</v>
      </c>
      <c r="E408" s="245" t="s">
        <v>19</v>
      </c>
      <c r="F408" s="246" t="s">
        <v>858</v>
      </c>
      <c r="G408" s="244"/>
      <c r="H408" s="247">
        <v>6.9</v>
      </c>
      <c r="I408" s="248"/>
      <c r="J408" s="244"/>
      <c r="K408" s="244"/>
      <c r="L408" s="249"/>
      <c r="M408" s="250"/>
      <c r="N408" s="251"/>
      <c r="O408" s="251"/>
      <c r="P408" s="251"/>
      <c r="Q408" s="251"/>
      <c r="R408" s="251"/>
      <c r="S408" s="251"/>
      <c r="T408" s="252"/>
      <c r="U408" s="14"/>
      <c r="V408" s="14"/>
      <c r="W408" s="14"/>
      <c r="X408" s="14"/>
      <c r="Y408" s="14"/>
      <c r="Z408" s="14"/>
      <c r="AA408" s="14"/>
      <c r="AB408" s="14"/>
      <c r="AC408" s="14"/>
      <c r="AD408" s="14"/>
      <c r="AE408" s="14"/>
      <c r="AT408" s="253" t="s">
        <v>159</v>
      </c>
      <c r="AU408" s="253" t="s">
        <v>84</v>
      </c>
      <c r="AV408" s="14" t="s">
        <v>84</v>
      </c>
      <c r="AW408" s="14" t="s">
        <v>37</v>
      </c>
      <c r="AX408" s="14" t="s">
        <v>75</v>
      </c>
      <c r="AY408" s="253" t="s">
        <v>147</v>
      </c>
    </row>
    <row r="409" spans="1:51" s="15" customFormat="1" ht="12">
      <c r="A409" s="15"/>
      <c r="B409" s="254"/>
      <c r="C409" s="255"/>
      <c r="D409" s="234" t="s">
        <v>159</v>
      </c>
      <c r="E409" s="256" t="s">
        <v>444</v>
      </c>
      <c r="F409" s="257" t="s">
        <v>162</v>
      </c>
      <c r="G409" s="255"/>
      <c r="H409" s="258">
        <v>70.98</v>
      </c>
      <c r="I409" s="259"/>
      <c r="J409" s="255"/>
      <c r="K409" s="255"/>
      <c r="L409" s="260"/>
      <c r="M409" s="261"/>
      <c r="N409" s="262"/>
      <c r="O409" s="262"/>
      <c r="P409" s="262"/>
      <c r="Q409" s="262"/>
      <c r="R409" s="262"/>
      <c r="S409" s="262"/>
      <c r="T409" s="263"/>
      <c r="U409" s="15"/>
      <c r="V409" s="15"/>
      <c r="W409" s="15"/>
      <c r="X409" s="15"/>
      <c r="Y409" s="15"/>
      <c r="Z409" s="15"/>
      <c r="AA409" s="15"/>
      <c r="AB409" s="15"/>
      <c r="AC409" s="15"/>
      <c r="AD409" s="15"/>
      <c r="AE409" s="15"/>
      <c r="AT409" s="264" t="s">
        <v>159</v>
      </c>
      <c r="AU409" s="264" t="s">
        <v>84</v>
      </c>
      <c r="AV409" s="15" t="s">
        <v>155</v>
      </c>
      <c r="AW409" s="15" t="s">
        <v>37</v>
      </c>
      <c r="AX409" s="15" t="s">
        <v>82</v>
      </c>
      <c r="AY409" s="264" t="s">
        <v>147</v>
      </c>
    </row>
    <row r="410" spans="1:65" s="2" customFormat="1" ht="24.15" customHeight="1">
      <c r="A410" s="40"/>
      <c r="B410" s="41"/>
      <c r="C410" s="214" t="s">
        <v>859</v>
      </c>
      <c r="D410" s="214" t="s">
        <v>150</v>
      </c>
      <c r="E410" s="215" t="s">
        <v>860</v>
      </c>
      <c r="F410" s="216" t="s">
        <v>861</v>
      </c>
      <c r="G410" s="217" t="s">
        <v>236</v>
      </c>
      <c r="H410" s="218">
        <v>490</v>
      </c>
      <c r="I410" s="219"/>
      <c r="J410" s="220">
        <f>ROUND(I410*H410,2)</f>
        <v>0</v>
      </c>
      <c r="K410" s="216" t="s">
        <v>154</v>
      </c>
      <c r="L410" s="46"/>
      <c r="M410" s="221" t="s">
        <v>19</v>
      </c>
      <c r="N410" s="222" t="s">
        <v>46</v>
      </c>
      <c r="O410" s="86"/>
      <c r="P410" s="223">
        <f>O410*H410</f>
        <v>0</v>
      </c>
      <c r="Q410" s="223">
        <v>0.00026</v>
      </c>
      <c r="R410" s="223">
        <f>Q410*H410</f>
        <v>0.12739999999999999</v>
      </c>
      <c r="S410" s="223">
        <v>0</v>
      </c>
      <c r="T410" s="224">
        <f>S410*H410</f>
        <v>0</v>
      </c>
      <c r="U410" s="40"/>
      <c r="V410" s="40"/>
      <c r="W410" s="40"/>
      <c r="X410" s="40"/>
      <c r="Y410" s="40"/>
      <c r="Z410" s="40"/>
      <c r="AA410" s="40"/>
      <c r="AB410" s="40"/>
      <c r="AC410" s="40"/>
      <c r="AD410" s="40"/>
      <c r="AE410" s="40"/>
      <c r="AR410" s="225" t="s">
        <v>211</v>
      </c>
      <c r="AT410" s="225" t="s">
        <v>150</v>
      </c>
      <c r="AU410" s="225" t="s">
        <v>84</v>
      </c>
      <c r="AY410" s="19" t="s">
        <v>147</v>
      </c>
      <c r="BE410" s="226">
        <f>IF(N410="základní",J410,0)</f>
        <v>0</v>
      </c>
      <c r="BF410" s="226">
        <f>IF(N410="snížená",J410,0)</f>
        <v>0</v>
      </c>
      <c r="BG410" s="226">
        <f>IF(N410="zákl. přenesená",J410,0)</f>
        <v>0</v>
      </c>
      <c r="BH410" s="226">
        <f>IF(N410="sníž. přenesená",J410,0)</f>
        <v>0</v>
      </c>
      <c r="BI410" s="226">
        <f>IF(N410="nulová",J410,0)</f>
        <v>0</v>
      </c>
      <c r="BJ410" s="19" t="s">
        <v>82</v>
      </c>
      <c r="BK410" s="226">
        <f>ROUND(I410*H410,2)</f>
        <v>0</v>
      </c>
      <c r="BL410" s="19" t="s">
        <v>211</v>
      </c>
      <c r="BM410" s="225" t="s">
        <v>862</v>
      </c>
    </row>
    <row r="411" spans="1:47" s="2" customFormat="1" ht="12">
      <c r="A411" s="40"/>
      <c r="B411" s="41"/>
      <c r="C411" s="42"/>
      <c r="D411" s="227" t="s">
        <v>157</v>
      </c>
      <c r="E411" s="42"/>
      <c r="F411" s="228" t="s">
        <v>863</v>
      </c>
      <c r="G411" s="42"/>
      <c r="H411" s="42"/>
      <c r="I411" s="229"/>
      <c r="J411" s="42"/>
      <c r="K411" s="42"/>
      <c r="L411" s="46"/>
      <c r="M411" s="230"/>
      <c r="N411" s="231"/>
      <c r="O411" s="86"/>
      <c r="P411" s="86"/>
      <c r="Q411" s="86"/>
      <c r="R411" s="86"/>
      <c r="S411" s="86"/>
      <c r="T411" s="87"/>
      <c r="U411" s="40"/>
      <c r="V411" s="40"/>
      <c r="W411" s="40"/>
      <c r="X411" s="40"/>
      <c r="Y411" s="40"/>
      <c r="Z411" s="40"/>
      <c r="AA411" s="40"/>
      <c r="AB411" s="40"/>
      <c r="AC411" s="40"/>
      <c r="AD411" s="40"/>
      <c r="AE411" s="40"/>
      <c r="AT411" s="19" t="s">
        <v>157</v>
      </c>
      <c r="AU411" s="19" t="s">
        <v>84</v>
      </c>
    </row>
    <row r="412" spans="1:51" s="13" customFormat="1" ht="12">
      <c r="A412" s="13"/>
      <c r="B412" s="232"/>
      <c r="C412" s="233"/>
      <c r="D412" s="234" t="s">
        <v>159</v>
      </c>
      <c r="E412" s="235" t="s">
        <v>19</v>
      </c>
      <c r="F412" s="236" t="s">
        <v>864</v>
      </c>
      <c r="G412" s="233"/>
      <c r="H412" s="235" t="s">
        <v>19</v>
      </c>
      <c r="I412" s="237"/>
      <c r="J412" s="233"/>
      <c r="K412" s="233"/>
      <c r="L412" s="238"/>
      <c r="M412" s="239"/>
      <c r="N412" s="240"/>
      <c r="O412" s="240"/>
      <c r="P412" s="240"/>
      <c r="Q412" s="240"/>
      <c r="R412" s="240"/>
      <c r="S412" s="240"/>
      <c r="T412" s="241"/>
      <c r="U412" s="13"/>
      <c r="V412" s="13"/>
      <c r="W412" s="13"/>
      <c r="X412" s="13"/>
      <c r="Y412" s="13"/>
      <c r="Z412" s="13"/>
      <c r="AA412" s="13"/>
      <c r="AB412" s="13"/>
      <c r="AC412" s="13"/>
      <c r="AD412" s="13"/>
      <c r="AE412" s="13"/>
      <c r="AT412" s="242" t="s">
        <v>159</v>
      </c>
      <c r="AU412" s="242" t="s">
        <v>84</v>
      </c>
      <c r="AV412" s="13" t="s">
        <v>82</v>
      </c>
      <c r="AW412" s="13" t="s">
        <v>37</v>
      </c>
      <c r="AX412" s="13" t="s">
        <v>75</v>
      </c>
      <c r="AY412" s="242" t="s">
        <v>147</v>
      </c>
    </row>
    <row r="413" spans="1:51" s="14" customFormat="1" ht="12">
      <c r="A413" s="14"/>
      <c r="B413" s="243"/>
      <c r="C413" s="244"/>
      <c r="D413" s="234" t="s">
        <v>159</v>
      </c>
      <c r="E413" s="245" t="s">
        <v>19</v>
      </c>
      <c r="F413" s="246" t="s">
        <v>865</v>
      </c>
      <c r="G413" s="244"/>
      <c r="H413" s="247">
        <v>490</v>
      </c>
      <c r="I413" s="248"/>
      <c r="J413" s="244"/>
      <c r="K413" s="244"/>
      <c r="L413" s="249"/>
      <c r="M413" s="250"/>
      <c r="N413" s="251"/>
      <c r="O413" s="251"/>
      <c r="P413" s="251"/>
      <c r="Q413" s="251"/>
      <c r="R413" s="251"/>
      <c r="S413" s="251"/>
      <c r="T413" s="252"/>
      <c r="U413" s="14"/>
      <c r="V413" s="14"/>
      <c r="W413" s="14"/>
      <c r="X413" s="14"/>
      <c r="Y413" s="14"/>
      <c r="Z413" s="14"/>
      <c r="AA413" s="14"/>
      <c r="AB413" s="14"/>
      <c r="AC413" s="14"/>
      <c r="AD413" s="14"/>
      <c r="AE413" s="14"/>
      <c r="AT413" s="253" t="s">
        <v>159</v>
      </c>
      <c r="AU413" s="253" t="s">
        <v>84</v>
      </c>
      <c r="AV413" s="14" t="s">
        <v>84</v>
      </c>
      <c r="AW413" s="14" t="s">
        <v>37</v>
      </c>
      <c r="AX413" s="14" t="s">
        <v>75</v>
      </c>
      <c r="AY413" s="253" t="s">
        <v>147</v>
      </c>
    </row>
    <row r="414" spans="1:51" s="15" customFormat="1" ht="12">
      <c r="A414" s="15"/>
      <c r="B414" s="254"/>
      <c r="C414" s="255"/>
      <c r="D414" s="234" t="s">
        <v>159</v>
      </c>
      <c r="E414" s="256" t="s">
        <v>446</v>
      </c>
      <c r="F414" s="257" t="s">
        <v>162</v>
      </c>
      <c r="G414" s="255"/>
      <c r="H414" s="258">
        <v>490</v>
      </c>
      <c r="I414" s="259"/>
      <c r="J414" s="255"/>
      <c r="K414" s="255"/>
      <c r="L414" s="260"/>
      <c r="M414" s="261"/>
      <c r="N414" s="262"/>
      <c r="O414" s="262"/>
      <c r="P414" s="262"/>
      <c r="Q414" s="262"/>
      <c r="R414" s="262"/>
      <c r="S414" s="262"/>
      <c r="T414" s="263"/>
      <c r="U414" s="15"/>
      <c r="V414" s="15"/>
      <c r="W414" s="15"/>
      <c r="X414" s="15"/>
      <c r="Y414" s="15"/>
      <c r="Z414" s="15"/>
      <c r="AA414" s="15"/>
      <c r="AB414" s="15"/>
      <c r="AC414" s="15"/>
      <c r="AD414" s="15"/>
      <c r="AE414" s="15"/>
      <c r="AT414" s="264" t="s">
        <v>159</v>
      </c>
      <c r="AU414" s="264" t="s">
        <v>84</v>
      </c>
      <c r="AV414" s="15" t="s">
        <v>155</v>
      </c>
      <c r="AW414" s="15" t="s">
        <v>37</v>
      </c>
      <c r="AX414" s="15" t="s">
        <v>82</v>
      </c>
      <c r="AY414" s="264" t="s">
        <v>147</v>
      </c>
    </row>
    <row r="415" spans="1:65" s="2" customFormat="1" ht="24.15" customHeight="1">
      <c r="A415" s="40"/>
      <c r="B415" s="41"/>
      <c r="C415" s="214" t="s">
        <v>866</v>
      </c>
      <c r="D415" s="214" t="s">
        <v>150</v>
      </c>
      <c r="E415" s="215" t="s">
        <v>867</v>
      </c>
      <c r="F415" s="216" t="s">
        <v>868</v>
      </c>
      <c r="G415" s="217" t="s">
        <v>236</v>
      </c>
      <c r="H415" s="218">
        <v>560.98</v>
      </c>
      <c r="I415" s="219"/>
      <c r="J415" s="220">
        <f>ROUND(I415*H415,2)</f>
        <v>0</v>
      </c>
      <c r="K415" s="216" t="s">
        <v>154</v>
      </c>
      <c r="L415" s="46"/>
      <c r="M415" s="221" t="s">
        <v>19</v>
      </c>
      <c r="N415" s="222" t="s">
        <v>46</v>
      </c>
      <c r="O415" s="86"/>
      <c r="P415" s="223">
        <f>O415*H415</f>
        <v>0</v>
      </c>
      <c r="Q415" s="223">
        <v>2E-05</v>
      </c>
      <c r="R415" s="223">
        <f>Q415*H415</f>
        <v>0.011219600000000001</v>
      </c>
      <c r="S415" s="223">
        <v>0</v>
      </c>
      <c r="T415" s="224">
        <f>S415*H415</f>
        <v>0</v>
      </c>
      <c r="U415" s="40"/>
      <c r="V415" s="40"/>
      <c r="W415" s="40"/>
      <c r="X415" s="40"/>
      <c r="Y415" s="40"/>
      <c r="Z415" s="40"/>
      <c r="AA415" s="40"/>
      <c r="AB415" s="40"/>
      <c r="AC415" s="40"/>
      <c r="AD415" s="40"/>
      <c r="AE415" s="40"/>
      <c r="AR415" s="225" t="s">
        <v>211</v>
      </c>
      <c r="AT415" s="225" t="s">
        <v>150</v>
      </c>
      <c r="AU415" s="225" t="s">
        <v>84</v>
      </c>
      <c r="AY415" s="19" t="s">
        <v>147</v>
      </c>
      <c r="BE415" s="226">
        <f>IF(N415="základní",J415,0)</f>
        <v>0</v>
      </c>
      <c r="BF415" s="226">
        <f>IF(N415="snížená",J415,0)</f>
        <v>0</v>
      </c>
      <c r="BG415" s="226">
        <f>IF(N415="zákl. přenesená",J415,0)</f>
        <v>0</v>
      </c>
      <c r="BH415" s="226">
        <f>IF(N415="sníž. přenesená",J415,0)</f>
        <v>0</v>
      </c>
      <c r="BI415" s="226">
        <f>IF(N415="nulová",J415,0)</f>
        <v>0</v>
      </c>
      <c r="BJ415" s="19" t="s">
        <v>82</v>
      </c>
      <c r="BK415" s="226">
        <f>ROUND(I415*H415,2)</f>
        <v>0</v>
      </c>
      <c r="BL415" s="19" t="s">
        <v>211</v>
      </c>
      <c r="BM415" s="225" t="s">
        <v>869</v>
      </c>
    </row>
    <row r="416" spans="1:47" s="2" customFormat="1" ht="12">
      <c r="A416" s="40"/>
      <c r="B416" s="41"/>
      <c r="C416" s="42"/>
      <c r="D416" s="227" t="s">
        <v>157</v>
      </c>
      <c r="E416" s="42"/>
      <c r="F416" s="228" t="s">
        <v>870</v>
      </c>
      <c r="G416" s="42"/>
      <c r="H416" s="42"/>
      <c r="I416" s="229"/>
      <c r="J416" s="42"/>
      <c r="K416" s="42"/>
      <c r="L416" s="46"/>
      <c r="M416" s="230"/>
      <c r="N416" s="231"/>
      <c r="O416" s="86"/>
      <c r="P416" s="86"/>
      <c r="Q416" s="86"/>
      <c r="R416" s="86"/>
      <c r="S416" s="86"/>
      <c r="T416" s="87"/>
      <c r="U416" s="40"/>
      <c r="V416" s="40"/>
      <c r="W416" s="40"/>
      <c r="X416" s="40"/>
      <c r="Y416" s="40"/>
      <c r="Z416" s="40"/>
      <c r="AA416" s="40"/>
      <c r="AB416" s="40"/>
      <c r="AC416" s="40"/>
      <c r="AD416" s="40"/>
      <c r="AE416" s="40"/>
      <c r="AT416" s="19" t="s">
        <v>157</v>
      </c>
      <c r="AU416" s="19" t="s">
        <v>84</v>
      </c>
    </row>
    <row r="417" spans="1:51" s="13" customFormat="1" ht="12">
      <c r="A417" s="13"/>
      <c r="B417" s="232"/>
      <c r="C417" s="233"/>
      <c r="D417" s="234" t="s">
        <v>159</v>
      </c>
      <c r="E417" s="235" t="s">
        <v>19</v>
      </c>
      <c r="F417" s="236" t="s">
        <v>871</v>
      </c>
      <c r="G417" s="233"/>
      <c r="H417" s="235" t="s">
        <v>19</v>
      </c>
      <c r="I417" s="237"/>
      <c r="J417" s="233"/>
      <c r="K417" s="233"/>
      <c r="L417" s="238"/>
      <c r="M417" s="239"/>
      <c r="N417" s="240"/>
      <c r="O417" s="240"/>
      <c r="P417" s="240"/>
      <c r="Q417" s="240"/>
      <c r="R417" s="240"/>
      <c r="S417" s="240"/>
      <c r="T417" s="241"/>
      <c r="U417" s="13"/>
      <c r="V417" s="13"/>
      <c r="W417" s="13"/>
      <c r="X417" s="13"/>
      <c r="Y417" s="13"/>
      <c r="Z417" s="13"/>
      <c r="AA417" s="13"/>
      <c r="AB417" s="13"/>
      <c r="AC417" s="13"/>
      <c r="AD417" s="13"/>
      <c r="AE417" s="13"/>
      <c r="AT417" s="242" t="s">
        <v>159</v>
      </c>
      <c r="AU417" s="242" t="s">
        <v>84</v>
      </c>
      <c r="AV417" s="13" t="s">
        <v>82</v>
      </c>
      <c r="AW417" s="13" t="s">
        <v>37</v>
      </c>
      <c r="AX417" s="13" t="s">
        <v>75</v>
      </c>
      <c r="AY417" s="242" t="s">
        <v>147</v>
      </c>
    </row>
    <row r="418" spans="1:51" s="14" customFormat="1" ht="12">
      <c r="A418" s="14"/>
      <c r="B418" s="243"/>
      <c r="C418" s="244"/>
      <c r="D418" s="234" t="s">
        <v>159</v>
      </c>
      <c r="E418" s="245" t="s">
        <v>19</v>
      </c>
      <c r="F418" s="246" t="s">
        <v>444</v>
      </c>
      <c r="G418" s="244"/>
      <c r="H418" s="247">
        <v>70.98</v>
      </c>
      <c r="I418" s="248"/>
      <c r="J418" s="244"/>
      <c r="K418" s="244"/>
      <c r="L418" s="249"/>
      <c r="M418" s="250"/>
      <c r="N418" s="251"/>
      <c r="O418" s="251"/>
      <c r="P418" s="251"/>
      <c r="Q418" s="251"/>
      <c r="R418" s="251"/>
      <c r="S418" s="251"/>
      <c r="T418" s="252"/>
      <c r="U418" s="14"/>
      <c r="V418" s="14"/>
      <c r="W418" s="14"/>
      <c r="X418" s="14"/>
      <c r="Y418" s="14"/>
      <c r="Z418" s="14"/>
      <c r="AA418" s="14"/>
      <c r="AB418" s="14"/>
      <c r="AC418" s="14"/>
      <c r="AD418" s="14"/>
      <c r="AE418" s="14"/>
      <c r="AT418" s="253" t="s">
        <v>159</v>
      </c>
      <c r="AU418" s="253" t="s">
        <v>84</v>
      </c>
      <c r="AV418" s="14" t="s">
        <v>84</v>
      </c>
      <c r="AW418" s="14" t="s">
        <v>37</v>
      </c>
      <c r="AX418" s="14" t="s">
        <v>75</v>
      </c>
      <c r="AY418" s="253" t="s">
        <v>147</v>
      </c>
    </row>
    <row r="419" spans="1:51" s="14" customFormat="1" ht="12">
      <c r="A419" s="14"/>
      <c r="B419" s="243"/>
      <c r="C419" s="244"/>
      <c r="D419" s="234" t="s">
        <v>159</v>
      </c>
      <c r="E419" s="245" t="s">
        <v>19</v>
      </c>
      <c r="F419" s="246" t="s">
        <v>446</v>
      </c>
      <c r="G419" s="244"/>
      <c r="H419" s="247">
        <v>490</v>
      </c>
      <c r="I419" s="248"/>
      <c r="J419" s="244"/>
      <c r="K419" s="244"/>
      <c r="L419" s="249"/>
      <c r="M419" s="250"/>
      <c r="N419" s="251"/>
      <c r="O419" s="251"/>
      <c r="P419" s="251"/>
      <c r="Q419" s="251"/>
      <c r="R419" s="251"/>
      <c r="S419" s="251"/>
      <c r="T419" s="252"/>
      <c r="U419" s="14"/>
      <c r="V419" s="14"/>
      <c r="W419" s="14"/>
      <c r="X419" s="14"/>
      <c r="Y419" s="14"/>
      <c r="Z419" s="14"/>
      <c r="AA419" s="14"/>
      <c r="AB419" s="14"/>
      <c r="AC419" s="14"/>
      <c r="AD419" s="14"/>
      <c r="AE419" s="14"/>
      <c r="AT419" s="253" t="s">
        <v>159</v>
      </c>
      <c r="AU419" s="253" t="s">
        <v>84</v>
      </c>
      <c r="AV419" s="14" t="s">
        <v>84</v>
      </c>
      <c r="AW419" s="14" t="s">
        <v>37</v>
      </c>
      <c r="AX419" s="14" t="s">
        <v>75</v>
      </c>
      <c r="AY419" s="253" t="s">
        <v>147</v>
      </c>
    </row>
    <row r="420" spans="1:51" s="15" customFormat="1" ht="12">
      <c r="A420" s="15"/>
      <c r="B420" s="254"/>
      <c r="C420" s="255"/>
      <c r="D420" s="234" t="s">
        <v>159</v>
      </c>
      <c r="E420" s="256" t="s">
        <v>19</v>
      </c>
      <c r="F420" s="257" t="s">
        <v>162</v>
      </c>
      <c r="G420" s="255"/>
      <c r="H420" s="258">
        <v>560.98</v>
      </c>
      <c r="I420" s="259"/>
      <c r="J420" s="255"/>
      <c r="K420" s="255"/>
      <c r="L420" s="260"/>
      <c r="M420" s="292"/>
      <c r="N420" s="293"/>
      <c r="O420" s="293"/>
      <c r="P420" s="293"/>
      <c r="Q420" s="293"/>
      <c r="R420" s="293"/>
      <c r="S420" s="293"/>
      <c r="T420" s="294"/>
      <c r="U420" s="15"/>
      <c r="V420" s="15"/>
      <c r="W420" s="15"/>
      <c r="X420" s="15"/>
      <c r="Y420" s="15"/>
      <c r="Z420" s="15"/>
      <c r="AA420" s="15"/>
      <c r="AB420" s="15"/>
      <c r="AC420" s="15"/>
      <c r="AD420" s="15"/>
      <c r="AE420" s="15"/>
      <c r="AT420" s="264" t="s">
        <v>159</v>
      </c>
      <c r="AU420" s="264" t="s">
        <v>84</v>
      </c>
      <c r="AV420" s="15" t="s">
        <v>155</v>
      </c>
      <c r="AW420" s="15" t="s">
        <v>37</v>
      </c>
      <c r="AX420" s="15" t="s">
        <v>82</v>
      </c>
      <c r="AY420" s="264" t="s">
        <v>147</v>
      </c>
    </row>
    <row r="421" spans="1:31" s="2" customFormat="1" ht="6.95" customHeight="1">
      <c r="A421" s="40"/>
      <c r="B421" s="61"/>
      <c r="C421" s="62"/>
      <c r="D421" s="62"/>
      <c r="E421" s="62"/>
      <c r="F421" s="62"/>
      <c r="G421" s="62"/>
      <c r="H421" s="62"/>
      <c r="I421" s="62"/>
      <c r="J421" s="62"/>
      <c r="K421" s="62"/>
      <c r="L421" s="46"/>
      <c r="M421" s="40"/>
      <c r="O421" s="40"/>
      <c r="P421" s="40"/>
      <c r="Q421" s="40"/>
      <c r="R421" s="40"/>
      <c r="S421" s="40"/>
      <c r="T421" s="40"/>
      <c r="U421" s="40"/>
      <c r="V421" s="40"/>
      <c r="W421" s="40"/>
      <c r="X421" s="40"/>
      <c r="Y421" s="40"/>
      <c r="Z421" s="40"/>
      <c r="AA421" s="40"/>
      <c r="AB421" s="40"/>
      <c r="AC421" s="40"/>
      <c r="AD421" s="40"/>
      <c r="AE421" s="40"/>
    </row>
  </sheetData>
  <sheetProtection password="CC35" sheet="1" objects="1" scenarios="1" formatColumns="0" formatRows="0" autoFilter="0"/>
  <autoFilter ref="C99:K420"/>
  <mergeCells count="12">
    <mergeCell ref="E7:H7"/>
    <mergeCell ref="E9:H9"/>
    <mergeCell ref="E11:H11"/>
    <mergeCell ref="E20:H20"/>
    <mergeCell ref="E29:H29"/>
    <mergeCell ref="E50:H50"/>
    <mergeCell ref="E52:H52"/>
    <mergeCell ref="E54:H54"/>
    <mergeCell ref="E88:H88"/>
    <mergeCell ref="E90:H90"/>
    <mergeCell ref="E92:H92"/>
    <mergeCell ref="L2:V2"/>
  </mergeCells>
  <hyperlinks>
    <hyperlink ref="F110" r:id="rId1" display="https://podminky.urs.cz/item/CS_URS_2023_01/612325411"/>
    <hyperlink ref="F115" r:id="rId2" display="https://podminky.urs.cz/item/CS_URS_2023_01/619991011"/>
    <hyperlink ref="F121" r:id="rId3" display="https://podminky.urs.cz/item/CS_URS_2023_01/631311125"/>
    <hyperlink ref="F129" r:id="rId4" display="https://podminky.urs.cz/item/CS_URS_2023_01/631319012"/>
    <hyperlink ref="F131" r:id="rId5" display="https://podminky.urs.cz/item/CS_URS_2023_01/631351101"/>
    <hyperlink ref="F136" r:id="rId6" display="https://podminky.urs.cz/item/CS_URS_2023_01/631351102"/>
    <hyperlink ref="F138" r:id="rId7" display="https://podminky.urs.cz/item/CS_URS_2023_01/631361821"/>
    <hyperlink ref="F143" r:id="rId8" display="https://podminky.urs.cz/item/CS_URS_2023_01/631362021"/>
    <hyperlink ref="F149" r:id="rId9" display="https://podminky.urs.cz/item/CS_URS_2023_01/949101112"/>
    <hyperlink ref="F152" r:id="rId10" display="https://podminky.urs.cz/item/CS_URS_2023_01/952901114"/>
    <hyperlink ref="F154" r:id="rId11" display="https://podminky.urs.cz/item/CS_URS_2023_01/985331211"/>
    <hyperlink ref="F160" r:id="rId12" display="https://podminky.urs.cz/item/CS_URS_2023_01/997013212"/>
    <hyperlink ref="F162" r:id="rId13" display="https://podminky.urs.cz/item/CS_URS_2023_01/997013219"/>
    <hyperlink ref="F165" r:id="rId14" display="https://podminky.urs.cz/item/CS_URS_2023_01/997013501"/>
    <hyperlink ref="F167" r:id="rId15" display="https://podminky.urs.cz/item/CS_URS_2023_01/997013509"/>
    <hyperlink ref="F172" r:id="rId16" display="https://podminky.urs.cz/item/CS_URS_2023_01/998018002"/>
    <hyperlink ref="F174" r:id="rId17" display="https://podminky.urs.cz/item/CS_URS_2023_01/998018011"/>
    <hyperlink ref="F200" r:id="rId18" display="https://podminky.urs.cz/item/CS_URS_2023_01/763121511"/>
    <hyperlink ref="F206" r:id="rId19" display="https://podminky.urs.cz/item/CS_URS_2023_01/763164756"/>
    <hyperlink ref="F211" r:id="rId20" display="https://podminky.urs.cz/item/CS_URS_2023_01/763121714"/>
    <hyperlink ref="F217" r:id="rId21" display="https://podminky.urs.cz/item/CS_URS_2023_01/763121761"/>
    <hyperlink ref="F223" r:id="rId22" display="https://podminky.urs.cz/item/CS_URS_2023_01/998763302"/>
    <hyperlink ref="F225" r:id="rId23" display="https://podminky.urs.cz/item/CS_URS_2023_01/998763381"/>
    <hyperlink ref="F227" r:id="rId24" display="https://podminky.urs.cz/item/CS_URS_2023_01/998763392"/>
    <hyperlink ref="F236" r:id="rId25" display="https://podminky.urs.cz/item/CS_URS_2023_01/767541213"/>
    <hyperlink ref="F242" r:id="rId26" display="https://podminky.urs.cz/item/CS_URS_2023_01/767541411"/>
    <hyperlink ref="F251" r:id="rId27" display="https://podminky.urs.cz/item/CS_URS_2023_01/767541711"/>
    <hyperlink ref="F256" r:id="rId28" display="https://podminky.urs.cz/item/CS_URS_2023_01/767995113"/>
    <hyperlink ref="F278" r:id="rId29" display="https://podminky.urs.cz/item/CS_URS_2023_01/767995113"/>
    <hyperlink ref="F285" r:id="rId30" display="https://podminky.urs.cz/item/CS_URS_2023_01/998767102"/>
    <hyperlink ref="F287" r:id="rId31" display="https://podminky.urs.cz/item/CS_URS_2023_01/998767181"/>
    <hyperlink ref="F289" r:id="rId32" display="https://podminky.urs.cz/item/CS_URS_2023_01/998767193"/>
    <hyperlink ref="F292" r:id="rId33" display="https://podminky.urs.cz/item/CS_URS_2023_01/776111116"/>
    <hyperlink ref="F298" r:id="rId34" display="https://podminky.urs.cz/item/CS_URS_2023_01/776121111"/>
    <hyperlink ref="F305" r:id="rId35" display="https://podminky.urs.cz/item/CS_URS_2023_01/776211211"/>
    <hyperlink ref="F332" r:id="rId36" display="https://podminky.urs.cz/item/CS_URS_2023_01/776421111"/>
    <hyperlink ref="F344" r:id="rId37" display="https://podminky.urs.cz/item/CS_URS_2023_01/776421711"/>
    <hyperlink ref="F350" r:id="rId38" display="https://podminky.urs.cz/item/CS_URS_2023_01/998776102"/>
    <hyperlink ref="F352" r:id="rId39" display="https://podminky.urs.cz/item/CS_URS_2023_01/998776181"/>
    <hyperlink ref="F354" r:id="rId40" display="https://podminky.urs.cz/item/CS_URS_2023_01/998776193"/>
    <hyperlink ref="F361" r:id="rId41" display="https://podminky.urs.cz/item/CS_URS_2023_01/783347101"/>
    <hyperlink ref="F379" r:id="rId42" display="https://podminky.urs.cz/item/CS_URS_2023_01/784121005"/>
    <hyperlink ref="F384" r:id="rId43" display="https://podminky.urs.cz/item/CS_URS_2023_01/784121015"/>
    <hyperlink ref="F389" r:id="rId44" display="https://podminky.urs.cz/item/CS_URS_2023_01/784181103"/>
    <hyperlink ref="F394" r:id="rId45" display="https://podminky.urs.cz/item/CS_URS_2023_01/784181105"/>
    <hyperlink ref="F399" r:id="rId46" display="https://podminky.urs.cz/item/CS_URS_2023_01/784211103"/>
    <hyperlink ref="F411" r:id="rId47" display="https://podminky.urs.cz/item/CS_URS_2023_01/784211105"/>
    <hyperlink ref="F416" r:id="rId48" display="https://podminky.urs.cz/item/CS_URS_2023_01/78421116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9"/>
</worksheet>
</file>

<file path=xl/worksheets/sheet4.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95</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111</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Modernizace tiskového sálu vlády (atrium)</v>
      </c>
      <c r="F7" s="144"/>
      <c r="G7" s="144"/>
      <c r="H7" s="144"/>
      <c r="L7" s="22"/>
    </row>
    <row r="8" spans="2:12" s="1" customFormat="1" ht="12" customHeight="1">
      <c r="B8" s="22"/>
      <c r="D8" s="144" t="s">
        <v>112</v>
      </c>
      <c r="L8" s="22"/>
    </row>
    <row r="9" spans="1:31" s="2" customFormat="1" ht="16.5" customHeight="1">
      <c r="A9" s="40"/>
      <c r="B9" s="46"/>
      <c r="C9" s="40"/>
      <c r="D9" s="40"/>
      <c r="E9" s="145" t="s">
        <v>113</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114</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872</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5. 4. 2023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4" t="s">
        <v>29</v>
      </c>
      <c r="J17" s="135" t="s">
        <v>30</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
        <v>34</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35</v>
      </c>
      <c r="F23" s="40"/>
      <c r="G23" s="40"/>
      <c r="H23" s="40"/>
      <c r="I23" s="144" t="s">
        <v>29</v>
      </c>
      <c r="J23" s="135" t="s">
        <v>36</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38</v>
      </c>
      <c r="E25" s="40"/>
      <c r="F25" s="40"/>
      <c r="G25" s="40"/>
      <c r="H25" s="40"/>
      <c r="I25" s="144" t="s">
        <v>26</v>
      </c>
      <c r="J25" s="135" t="s">
        <v>34</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35</v>
      </c>
      <c r="F26" s="40"/>
      <c r="G26" s="40"/>
      <c r="H26" s="40"/>
      <c r="I26" s="144" t="s">
        <v>29</v>
      </c>
      <c r="J26" s="135" t="s">
        <v>36</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95.25" customHeight="1">
      <c r="A29" s="149"/>
      <c r="B29" s="150"/>
      <c r="C29" s="149"/>
      <c r="D29" s="149"/>
      <c r="E29" s="151" t="s">
        <v>116</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ROUND(J88,2)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ROUND((SUM(BE88:BE107)),2)</f>
        <v>0</v>
      </c>
      <c r="G35" s="40"/>
      <c r="H35" s="40"/>
      <c r="I35" s="159">
        <v>0.21</v>
      </c>
      <c r="J35" s="158">
        <f>ROUND(((SUM(BE88:BE107))*I35),2)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ROUND((SUM(BF88:BF107)),2)</f>
        <v>0</v>
      </c>
      <c r="G36" s="40"/>
      <c r="H36" s="40"/>
      <c r="I36" s="159">
        <v>0.15</v>
      </c>
      <c r="J36" s="158">
        <f>ROUND(((SUM(BF88:BF107))*I36),2)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ROUND((SUM(BG88:BG107)),2)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ROUND((SUM(BH88:BH107)),2)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ROUND((SUM(BI88:BI107)),2)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117</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Modernizace tiskového sálu vlády (atrium)</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112</v>
      </c>
      <c r="D51" s="24"/>
      <c r="E51" s="24"/>
      <c r="F51" s="24"/>
      <c r="G51" s="24"/>
      <c r="H51" s="24"/>
      <c r="I51" s="24"/>
      <c r="J51" s="24"/>
      <c r="K51" s="24"/>
      <c r="L51" s="22"/>
    </row>
    <row r="52" spans="1:31" s="2" customFormat="1" ht="16.5" customHeight="1">
      <c r="A52" s="40"/>
      <c r="B52" s="41"/>
      <c r="C52" s="42"/>
      <c r="D52" s="42"/>
      <c r="E52" s="171" t="s">
        <v>113</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114</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D.1.1.3 - Výpis prvků</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Úřad vlády ČR, Nábřeží Edvarda Beneše 4, 118 01</v>
      </c>
      <c r="G56" s="42"/>
      <c r="H56" s="42"/>
      <c r="I56" s="34" t="s">
        <v>23</v>
      </c>
      <c r="J56" s="74" t="str">
        <f>IF(J14="","",J14)</f>
        <v>5. 4. 2023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25.65" customHeight="1">
      <c r="A58" s="40"/>
      <c r="B58" s="41"/>
      <c r="C58" s="34" t="s">
        <v>25</v>
      </c>
      <c r="D58" s="42"/>
      <c r="E58" s="42"/>
      <c r="F58" s="29" t="str">
        <f>E17</f>
        <v>Úřad vlády České republiky</v>
      </c>
      <c r="G58" s="42"/>
      <c r="H58" s="42"/>
      <c r="I58" s="34" t="s">
        <v>33</v>
      </c>
      <c r="J58" s="38" t="str">
        <f>E23</f>
        <v>Ateliér Velehradský s.r.o.</v>
      </c>
      <c r="K58" s="42"/>
      <c r="L58" s="146"/>
      <c r="S58" s="40"/>
      <c r="T58" s="40"/>
      <c r="U58" s="40"/>
      <c r="V58" s="40"/>
      <c r="W58" s="40"/>
      <c r="X58" s="40"/>
      <c r="Y58" s="40"/>
      <c r="Z58" s="40"/>
      <c r="AA58" s="40"/>
      <c r="AB58" s="40"/>
      <c r="AC58" s="40"/>
      <c r="AD58" s="40"/>
      <c r="AE58" s="40"/>
    </row>
    <row r="59" spans="1:31" s="2" customFormat="1" ht="25.65" customHeight="1">
      <c r="A59" s="40"/>
      <c r="B59" s="41"/>
      <c r="C59" s="34" t="s">
        <v>31</v>
      </c>
      <c r="D59" s="42"/>
      <c r="E59" s="42"/>
      <c r="F59" s="29" t="str">
        <f>IF(E20="","",E20)</f>
        <v>Vyplň údaj</v>
      </c>
      <c r="G59" s="42"/>
      <c r="H59" s="42"/>
      <c r="I59" s="34" t="s">
        <v>38</v>
      </c>
      <c r="J59" s="38" t="str">
        <f>E26</f>
        <v>Ateliér Velehradský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118</v>
      </c>
      <c r="D61" s="173"/>
      <c r="E61" s="173"/>
      <c r="F61" s="173"/>
      <c r="G61" s="173"/>
      <c r="H61" s="173"/>
      <c r="I61" s="173"/>
      <c r="J61" s="174" t="s">
        <v>119</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J88</f>
        <v>0</v>
      </c>
      <c r="K63" s="42"/>
      <c r="L63" s="146"/>
      <c r="S63" s="40"/>
      <c r="T63" s="40"/>
      <c r="U63" s="40"/>
      <c r="V63" s="40"/>
      <c r="W63" s="40"/>
      <c r="X63" s="40"/>
      <c r="Y63" s="40"/>
      <c r="Z63" s="40"/>
      <c r="AA63" s="40"/>
      <c r="AB63" s="40"/>
      <c r="AC63" s="40"/>
      <c r="AD63" s="40"/>
      <c r="AE63" s="40"/>
      <c r="AU63" s="19" t="s">
        <v>120</v>
      </c>
    </row>
    <row r="64" spans="1:31" s="9" customFormat="1" ht="24.95" customHeight="1">
      <c r="A64" s="9"/>
      <c r="B64" s="176"/>
      <c r="C64" s="177"/>
      <c r="D64" s="178" t="s">
        <v>124</v>
      </c>
      <c r="E64" s="179"/>
      <c r="F64" s="179"/>
      <c r="G64" s="179"/>
      <c r="H64" s="179"/>
      <c r="I64" s="179"/>
      <c r="J64" s="180">
        <f>J89</f>
        <v>0</v>
      </c>
      <c r="K64" s="177"/>
      <c r="L64" s="181"/>
      <c r="S64" s="9"/>
      <c r="T64" s="9"/>
      <c r="U64" s="9"/>
      <c r="V64" s="9"/>
      <c r="W64" s="9"/>
      <c r="X64" s="9"/>
      <c r="Y64" s="9"/>
      <c r="Z64" s="9"/>
      <c r="AA64" s="9"/>
      <c r="AB64" s="9"/>
      <c r="AC64" s="9"/>
      <c r="AD64" s="9"/>
      <c r="AE64" s="9"/>
    </row>
    <row r="65" spans="1:31" s="10" customFormat="1" ht="19.9" customHeight="1">
      <c r="A65" s="10"/>
      <c r="B65" s="182"/>
      <c r="C65" s="127"/>
      <c r="D65" s="183" t="s">
        <v>128</v>
      </c>
      <c r="E65" s="184"/>
      <c r="F65" s="184"/>
      <c r="G65" s="184"/>
      <c r="H65" s="184"/>
      <c r="I65" s="184"/>
      <c r="J65" s="185">
        <f>J90</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129</v>
      </c>
      <c r="E66" s="184"/>
      <c r="F66" s="184"/>
      <c r="G66" s="184"/>
      <c r="H66" s="184"/>
      <c r="I66" s="184"/>
      <c r="J66" s="185">
        <f>J106</f>
        <v>0</v>
      </c>
      <c r="K66" s="127"/>
      <c r="L66" s="186"/>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42"/>
      <c r="J67" s="42"/>
      <c r="K67" s="42"/>
      <c r="L67" s="146"/>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46"/>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46"/>
      <c r="S72" s="40"/>
      <c r="T72" s="40"/>
      <c r="U72" s="40"/>
      <c r="V72" s="40"/>
      <c r="W72" s="40"/>
      <c r="X72" s="40"/>
      <c r="Y72" s="40"/>
      <c r="Z72" s="40"/>
      <c r="AA72" s="40"/>
      <c r="AB72" s="40"/>
      <c r="AC72" s="40"/>
      <c r="AD72" s="40"/>
      <c r="AE72" s="40"/>
    </row>
    <row r="73" spans="1:31" s="2" customFormat="1" ht="24.95" customHeight="1">
      <c r="A73" s="40"/>
      <c r="B73" s="41"/>
      <c r="C73" s="25" t="s">
        <v>132</v>
      </c>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6.5" customHeight="1">
      <c r="A76" s="40"/>
      <c r="B76" s="41"/>
      <c r="C76" s="42"/>
      <c r="D76" s="42"/>
      <c r="E76" s="171" t="str">
        <f>E7</f>
        <v>Modernizace tiskového sálu vlády (atrium)</v>
      </c>
      <c r="F76" s="34"/>
      <c r="G76" s="34"/>
      <c r="H76" s="34"/>
      <c r="I76" s="42"/>
      <c r="J76" s="42"/>
      <c r="K76" s="42"/>
      <c r="L76" s="146"/>
      <c r="S76" s="40"/>
      <c r="T76" s="40"/>
      <c r="U76" s="40"/>
      <c r="V76" s="40"/>
      <c r="W76" s="40"/>
      <c r="X76" s="40"/>
      <c r="Y76" s="40"/>
      <c r="Z76" s="40"/>
      <c r="AA76" s="40"/>
      <c r="AB76" s="40"/>
      <c r="AC76" s="40"/>
      <c r="AD76" s="40"/>
      <c r="AE76" s="40"/>
    </row>
    <row r="77" spans="2:12" s="1" customFormat="1" ht="12" customHeight="1">
      <c r="B77" s="23"/>
      <c r="C77" s="34" t="s">
        <v>112</v>
      </c>
      <c r="D77" s="24"/>
      <c r="E77" s="24"/>
      <c r="F77" s="24"/>
      <c r="G77" s="24"/>
      <c r="H77" s="24"/>
      <c r="I77" s="24"/>
      <c r="J77" s="24"/>
      <c r="K77" s="24"/>
      <c r="L77" s="22"/>
    </row>
    <row r="78" spans="1:31" s="2" customFormat="1" ht="16.5" customHeight="1">
      <c r="A78" s="40"/>
      <c r="B78" s="41"/>
      <c r="C78" s="42"/>
      <c r="D78" s="42"/>
      <c r="E78" s="171" t="s">
        <v>113</v>
      </c>
      <c r="F78" s="42"/>
      <c r="G78" s="42"/>
      <c r="H78" s="42"/>
      <c r="I78" s="42"/>
      <c r="J78" s="42"/>
      <c r="K78" s="42"/>
      <c r="L78" s="146"/>
      <c r="S78" s="40"/>
      <c r="T78" s="40"/>
      <c r="U78" s="40"/>
      <c r="V78" s="40"/>
      <c r="W78" s="40"/>
      <c r="X78" s="40"/>
      <c r="Y78" s="40"/>
      <c r="Z78" s="40"/>
      <c r="AA78" s="40"/>
      <c r="AB78" s="40"/>
      <c r="AC78" s="40"/>
      <c r="AD78" s="40"/>
      <c r="AE78" s="40"/>
    </row>
    <row r="79" spans="1:31" s="2" customFormat="1" ht="12" customHeight="1">
      <c r="A79" s="40"/>
      <c r="B79" s="41"/>
      <c r="C79" s="34" t="s">
        <v>114</v>
      </c>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6.5" customHeight="1">
      <c r="A80" s="40"/>
      <c r="B80" s="41"/>
      <c r="C80" s="42"/>
      <c r="D80" s="42"/>
      <c r="E80" s="71" t="str">
        <f>E11</f>
        <v>D.1.1.3 - Výpis prvků</v>
      </c>
      <c r="F80" s="42"/>
      <c r="G80" s="42"/>
      <c r="H80" s="42"/>
      <c r="I80" s="42"/>
      <c r="J80" s="42"/>
      <c r="K80" s="42"/>
      <c r="L80" s="14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2" customHeight="1">
      <c r="A82" s="40"/>
      <c r="B82" s="41"/>
      <c r="C82" s="34" t="s">
        <v>21</v>
      </c>
      <c r="D82" s="42"/>
      <c r="E82" s="42"/>
      <c r="F82" s="29" t="str">
        <f>F14</f>
        <v>Úřad vlády ČR, Nábřeží Edvarda Beneše 4, 118 01</v>
      </c>
      <c r="G82" s="42"/>
      <c r="H82" s="42"/>
      <c r="I82" s="34" t="s">
        <v>23</v>
      </c>
      <c r="J82" s="74" t="str">
        <f>IF(J14="","",J14)</f>
        <v>5. 4. 2023</v>
      </c>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25.65" customHeight="1">
      <c r="A84" s="40"/>
      <c r="B84" s="41"/>
      <c r="C84" s="34" t="s">
        <v>25</v>
      </c>
      <c r="D84" s="42"/>
      <c r="E84" s="42"/>
      <c r="F84" s="29" t="str">
        <f>E17</f>
        <v>Úřad vlády České republiky</v>
      </c>
      <c r="G84" s="42"/>
      <c r="H84" s="42"/>
      <c r="I84" s="34" t="s">
        <v>33</v>
      </c>
      <c r="J84" s="38" t="str">
        <f>E23</f>
        <v>Ateliér Velehradský s.r.o.</v>
      </c>
      <c r="K84" s="42"/>
      <c r="L84" s="146"/>
      <c r="S84" s="40"/>
      <c r="T84" s="40"/>
      <c r="U84" s="40"/>
      <c r="V84" s="40"/>
      <c r="W84" s="40"/>
      <c r="X84" s="40"/>
      <c r="Y84" s="40"/>
      <c r="Z84" s="40"/>
      <c r="AA84" s="40"/>
      <c r="AB84" s="40"/>
      <c r="AC84" s="40"/>
      <c r="AD84" s="40"/>
      <c r="AE84" s="40"/>
    </row>
    <row r="85" spans="1:31" s="2" customFormat="1" ht="25.65" customHeight="1">
      <c r="A85" s="40"/>
      <c r="B85" s="41"/>
      <c r="C85" s="34" t="s">
        <v>31</v>
      </c>
      <c r="D85" s="42"/>
      <c r="E85" s="42"/>
      <c r="F85" s="29" t="str">
        <f>IF(E20="","",E20)</f>
        <v>Vyplň údaj</v>
      </c>
      <c r="G85" s="42"/>
      <c r="H85" s="42"/>
      <c r="I85" s="34" t="s">
        <v>38</v>
      </c>
      <c r="J85" s="38" t="str">
        <f>E26</f>
        <v>Ateliér Velehradský s.r.o.</v>
      </c>
      <c r="K85" s="42"/>
      <c r="L85" s="146"/>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42"/>
      <c r="J86" s="42"/>
      <c r="K86" s="42"/>
      <c r="L86" s="146"/>
      <c r="S86" s="40"/>
      <c r="T86" s="40"/>
      <c r="U86" s="40"/>
      <c r="V86" s="40"/>
      <c r="W86" s="40"/>
      <c r="X86" s="40"/>
      <c r="Y86" s="40"/>
      <c r="Z86" s="40"/>
      <c r="AA86" s="40"/>
      <c r="AB86" s="40"/>
      <c r="AC86" s="40"/>
      <c r="AD86" s="40"/>
      <c r="AE86" s="40"/>
    </row>
    <row r="87" spans="1:31" s="11" customFormat="1" ht="29.25" customHeight="1">
      <c r="A87" s="187"/>
      <c r="B87" s="188"/>
      <c r="C87" s="189" t="s">
        <v>133</v>
      </c>
      <c r="D87" s="190" t="s">
        <v>60</v>
      </c>
      <c r="E87" s="190" t="s">
        <v>56</v>
      </c>
      <c r="F87" s="190" t="s">
        <v>57</v>
      </c>
      <c r="G87" s="190" t="s">
        <v>134</v>
      </c>
      <c r="H87" s="190" t="s">
        <v>135</v>
      </c>
      <c r="I87" s="190" t="s">
        <v>136</v>
      </c>
      <c r="J87" s="190" t="s">
        <v>119</v>
      </c>
      <c r="K87" s="191" t="s">
        <v>137</v>
      </c>
      <c r="L87" s="192"/>
      <c r="M87" s="94" t="s">
        <v>19</v>
      </c>
      <c r="N87" s="95" t="s">
        <v>45</v>
      </c>
      <c r="O87" s="95" t="s">
        <v>138</v>
      </c>
      <c r="P87" s="95" t="s">
        <v>139</v>
      </c>
      <c r="Q87" s="95" t="s">
        <v>140</v>
      </c>
      <c r="R87" s="95" t="s">
        <v>141</v>
      </c>
      <c r="S87" s="95" t="s">
        <v>142</v>
      </c>
      <c r="T87" s="96" t="s">
        <v>143</v>
      </c>
      <c r="U87" s="187"/>
      <c r="V87" s="187"/>
      <c r="W87" s="187"/>
      <c r="X87" s="187"/>
      <c r="Y87" s="187"/>
      <c r="Z87" s="187"/>
      <c r="AA87" s="187"/>
      <c r="AB87" s="187"/>
      <c r="AC87" s="187"/>
      <c r="AD87" s="187"/>
      <c r="AE87" s="187"/>
    </row>
    <row r="88" spans="1:63" s="2" customFormat="1" ht="22.8" customHeight="1">
      <c r="A88" s="40"/>
      <c r="B88" s="41"/>
      <c r="C88" s="101" t="s">
        <v>144</v>
      </c>
      <c r="D88" s="42"/>
      <c r="E88" s="42"/>
      <c r="F88" s="42"/>
      <c r="G88" s="42"/>
      <c r="H88" s="42"/>
      <c r="I88" s="42"/>
      <c r="J88" s="193">
        <f>BK88</f>
        <v>0</v>
      </c>
      <c r="K88" s="42"/>
      <c r="L88" s="46"/>
      <c r="M88" s="97"/>
      <c r="N88" s="194"/>
      <c r="O88" s="98"/>
      <c r="P88" s="195">
        <f>P89</f>
        <v>0</v>
      </c>
      <c r="Q88" s="98"/>
      <c r="R88" s="195">
        <f>R89</f>
        <v>0</v>
      </c>
      <c r="S88" s="98"/>
      <c r="T88" s="196">
        <f>T89</f>
        <v>0</v>
      </c>
      <c r="U88" s="40"/>
      <c r="V88" s="40"/>
      <c r="W88" s="40"/>
      <c r="X88" s="40"/>
      <c r="Y88" s="40"/>
      <c r="Z88" s="40"/>
      <c r="AA88" s="40"/>
      <c r="AB88" s="40"/>
      <c r="AC88" s="40"/>
      <c r="AD88" s="40"/>
      <c r="AE88" s="40"/>
      <c r="AT88" s="19" t="s">
        <v>74</v>
      </c>
      <c r="AU88" s="19" t="s">
        <v>120</v>
      </c>
      <c r="BK88" s="197">
        <f>BK89</f>
        <v>0</v>
      </c>
    </row>
    <row r="89" spans="1:63" s="12" customFormat="1" ht="25.9" customHeight="1">
      <c r="A89" s="12"/>
      <c r="B89" s="198"/>
      <c r="C89" s="199"/>
      <c r="D89" s="200" t="s">
        <v>74</v>
      </c>
      <c r="E89" s="201" t="s">
        <v>204</v>
      </c>
      <c r="F89" s="201" t="s">
        <v>205</v>
      </c>
      <c r="G89" s="199"/>
      <c r="H89" s="199"/>
      <c r="I89" s="202"/>
      <c r="J89" s="203">
        <f>BK89</f>
        <v>0</v>
      </c>
      <c r="K89" s="199"/>
      <c r="L89" s="204"/>
      <c r="M89" s="205"/>
      <c r="N89" s="206"/>
      <c r="O89" s="206"/>
      <c r="P89" s="207">
        <f>P90+P106</f>
        <v>0</v>
      </c>
      <c r="Q89" s="206"/>
      <c r="R89" s="207">
        <f>R90+R106</f>
        <v>0</v>
      </c>
      <c r="S89" s="206"/>
      <c r="T89" s="208">
        <f>T90+T106</f>
        <v>0</v>
      </c>
      <c r="U89" s="12"/>
      <c r="V89" s="12"/>
      <c r="W89" s="12"/>
      <c r="X89" s="12"/>
      <c r="Y89" s="12"/>
      <c r="Z89" s="12"/>
      <c r="AA89" s="12"/>
      <c r="AB89" s="12"/>
      <c r="AC89" s="12"/>
      <c r="AD89" s="12"/>
      <c r="AE89" s="12"/>
      <c r="AR89" s="209" t="s">
        <v>84</v>
      </c>
      <c r="AT89" s="210" t="s">
        <v>74</v>
      </c>
      <c r="AU89" s="210" t="s">
        <v>75</v>
      </c>
      <c r="AY89" s="209" t="s">
        <v>147</v>
      </c>
      <c r="BK89" s="211">
        <f>BK90+BK106</f>
        <v>0</v>
      </c>
    </row>
    <row r="90" spans="1:63" s="12" customFormat="1" ht="22.8" customHeight="1">
      <c r="A90" s="12"/>
      <c r="B90" s="198"/>
      <c r="C90" s="199"/>
      <c r="D90" s="200" t="s">
        <v>74</v>
      </c>
      <c r="E90" s="212" t="s">
        <v>267</v>
      </c>
      <c r="F90" s="212" t="s">
        <v>268</v>
      </c>
      <c r="G90" s="199"/>
      <c r="H90" s="199"/>
      <c r="I90" s="202"/>
      <c r="J90" s="213">
        <f>BK90</f>
        <v>0</v>
      </c>
      <c r="K90" s="199"/>
      <c r="L90" s="204"/>
      <c r="M90" s="205"/>
      <c r="N90" s="206"/>
      <c r="O90" s="206"/>
      <c r="P90" s="207">
        <f>SUM(P91:P105)</f>
        <v>0</v>
      </c>
      <c r="Q90" s="206"/>
      <c r="R90" s="207">
        <f>SUM(R91:R105)</f>
        <v>0</v>
      </c>
      <c r="S90" s="206"/>
      <c r="T90" s="208">
        <f>SUM(T91:T105)</f>
        <v>0</v>
      </c>
      <c r="U90" s="12"/>
      <c r="V90" s="12"/>
      <c r="W90" s="12"/>
      <c r="X90" s="12"/>
      <c r="Y90" s="12"/>
      <c r="Z90" s="12"/>
      <c r="AA90" s="12"/>
      <c r="AB90" s="12"/>
      <c r="AC90" s="12"/>
      <c r="AD90" s="12"/>
      <c r="AE90" s="12"/>
      <c r="AR90" s="209" t="s">
        <v>84</v>
      </c>
      <c r="AT90" s="210" t="s">
        <v>74</v>
      </c>
      <c r="AU90" s="210" t="s">
        <v>82</v>
      </c>
      <c r="AY90" s="209" t="s">
        <v>147</v>
      </c>
      <c r="BK90" s="211">
        <f>SUM(BK91:BK105)</f>
        <v>0</v>
      </c>
    </row>
    <row r="91" spans="1:65" s="2" customFormat="1" ht="24.15" customHeight="1">
      <c r="A91" s="40"/>
      <c r="B91" s="41"/>
      <c r="C91" s="214" t="s">
        <v>82</v>
      </c>
      <c r="D91" s="214" t="s">
        <v>150</v>
      </c>
      <c r="E91" s="215" t="s">
        <v>873</v>
      </c>
      <c r="F91" s="216" t="s">
        <v>874</v>
      </c>
      <c r="G91" s="217" t="s">
        <v>210</v>
      </c>
      <c r="H91" s="218">
        <v>1</v>
      </c>
      <c r="I91" s="219"/>
      <c r="J91" s="220">
        <f>ROUND(I91*H91,2)</f>
        <v>0</v>
      </c>
      <c r="K91" s="216" t="s">
        <v>202</v>
      </c>
      <c r="L91" s="46"/>
      <c r="M91" s="221" t="s">
        <v>19</v>
      </c>
      <c r="N91" s="222" t="s">
        <v>46</v>
      </c>
      <c r="O91" s="86"/>
      <c r="P91" s="223">
        <f>O91*H91</f>
        <v>0</v>
      </c>
      <c r="Q91" s="223">
        <v>0</v>
      </c>
      <c r="R91" s="223">
        <f>Q91*H91</f>
        <v>0</v>
      </c>
      <c r="S91" s="223">
        <v>0</v>
      </c>
      <c r="T91" s="224">
        <f>S91*H91</f>
        <v>0</v>
      </c>
      <c r="U91" s="40"/>
      <c r="V91" s="40"/>
      <c r="W91" s="40"/>
      <c r="X91" s="40"/>
      <c r="Y91" s="40"/>
      <c r="Z91" s="40"/>
      <c r="AA91" s="40"/>
      <c r="AB91" s="40"/>
      <c r="AC91" s="40"/>
      <c r="AD91" s="40"/>
      <c r="AE91" s="40"/>
      <c r="AR91" s="225" t="s">
        <v>211</v>
      </c>
      <c r="AT91" s="225" t="s">
        <v>150</v>
      </c>
      <c r="AU91" s="225" t="s">
        <v>84</v>
      </c>
      <c r="AY91" s="19" t="s">
        <v>147</v>
      </c>
      <c r="BE91" s="226">
        <f>IF(N91="základní",J91,0)</f>
        <v>0</v>
      </c>
      <c r="BF91" s="226">
        <f>IF(N91="snížená",J91,0)</f>
        <v>0</v>
      </c>
      <c r="BG91" s="226">
        <f>IF(N91="zákl. přenesená",J91,0)</f>
        <v>0</v>
      </c>
      <c r="BH91" s="226">
        <f>IF(N91="sníž. přenesená",J91,0)</f>
        <v>0</v>
      </c>
      <c r="BI91" s="226">
        <f>IF(N91="nulová",J91,0)</f>
        <v>0</v>
      </c>
      <c r="BJ91" s="19" t="s">
        <v>82</v>
      </c>
      <c r="BK91" s="226">
        <f>ROUND(I91*H91,2)</f>
        <v>0</v>
      </c>
      <c r="BL91" s="19" t="s">
        <v>211</v>
      </c>
      <c r="BM91" s="225" t="s">
        <v>875</v>
      </c>
    </row>
    <row r="92" spans="1:65" s="2" customFormat="1" ht="24.15" customHeight="1">
      <c r="A92" s="40"/>
      <c r="B92" s="41"/>
      <c r="C92" s="214" t="s">
        <v>84</v>
      </c>
      <c r="D92" s="214" t="s">
        <v>150</v>
      </c>
      <c r="E92" s="215" t="s">
        <v>876</v>
      </c>
      <c r="F92" s="216" t="s">
        <v>877</v>
      </c>
      <c r="G92" s="217" t="s">
        <v>210</v>
      </c>
      <c r="H92" s="218">
        <v>1</v>
      </c>
      <c r="I92" s="219"/>
      <c r="J92" s="220">
        <f>ROUND(I92*H92,2)</f>
        <v>0</v>
      </c>
      <c r="K92" s="216" t="s">
        <v>202</v>
      </c>
      <c r="L92" s="46"/>
      <c r="M92" s="221" t="s">
        <v>19</v>
      </c>
      <c r="N92" s="222" t="s">
        <v>46</v>
      </c>
      <c r="O92" s="86"/>
      <c r="P92" s="223">
        <f>O92*H92</f>
        <v>0</v>
      </c>
      <c r="Q92" s="223">
        <v>0</v>
      </c>
      <c r="R92" s="223">
        <f>Q92*H92</f>
        <v>0</v>
      </c>
      <c r="S92" s="223">
        <v>0</v>
      </c>
      <c r="T92" s="224">
        <f>S92*H92</f>
        <v>0</v>
      </c>
      <c r="U92" s="40"/>
      <c r="V92" s="40"/>
      <c r="W92" s="40"/>
      <c r="X92" s="40"/>
      <c r="Y92" s="40"/>
      <c r="Z92" s="40"/>
      <c r="AA92" s="40"/>
      <c r="AB92" s="40"/>
      <c r="AC92" s="40"/>
      <c r="AD92" s="40"/>
      <c r="AE92" s="40"/>
      <c r="AR92" s="225" t="s">
        <v>211</v>
      </c>
      <c r="AT92" s="225" t="s">
        <v>150</v>
      </c>
      <c r="AU92" s="225" t="s">
        <v>84</v>
      </c>
      <c r="AY92" s="19" t="s">
        <v>147</v>
      </c>
      <c r="BE92" s="226">
        <f>IF(N92="základní",J92,0)</f>
        <v>0</v>
      </c>
      <c r="BF92" s="226">
        <f>IF(N92="snížená",J92,0)</f>
        <v>0</v>
      </c>
      <c r="BG92" s="226">
        <f>IF(N92="zákl. přenesená",J92,0)</f>
        <v>0</v>
      </c>
      <c r="BH92" s="226">
        <f>IF(N92="sníž. přenesená",J92,0)</f>
        <v>0</v>
      </c>
      <c r="BI92" s="226">
        <f>IF(N92="nulová",J92,0)</f>
        <v>0</v>
      </c>
      <c r="BJ92" s="19" t="s">
        <v>82</v>
      </c>
      <c r="BK92" s="226">
        <f>ROUND(I92*H92,2)</f>
        <v>0</v>
      </c>
      <c r="BL92" s="19" t="s">
        <v>211</v>
      </c>
      <c r="BM92" s="225" t="s">
        <v>878</v>
      </c>
    </row>
    <row r="93" spans="1:65" s="2" customFormat="1" ht="24.15" customHeight="1">
      <c r="A93" s="40"/>
      <c r="B93" s="41"/>
      <c r="C93" s="214" t="s">
        <v>167</v>
      </c>
      <c r="D93" s="214" t="s">
        <v>150</v>
      </c>
      <c r="E93" s="215" t="s">
        <v>879</v>
      </c>
      <c r="F93" s="216" t="s">
        <v>877</v>
      </c>
      <c r="G93" s="217" t="s">
        <v>210</v>
      </c>
      <c r="H93" s="218">
        <v>1</v>
      </c>
      <c r="I93" s="219"/>
      <c r="J93" s="220">
        <f>ROUND(I93*H93,2)</f>
        <v>0</v>
      </c>
      <c r="K93" s="216" t="s">
        <v>202</v>
      </c>
      <c r="L93" s="46"/>
      <c r="M93" s="221" t="s">
        <v>19</v>
      </c>
      <c r="N93" s="222" t="s">
        <v>46</v>
      </c>
      <c r="O93" s="86"/>
      <c r="P93" s="223">
        <f>O93*H93</f>
        <v>0</v>
      </c>
      <c r="Q93" s="223">
        <v>0</v>
      </c>
      <c r="R93" s="223">
        <f>Q93*H93</f>
        <v>0</v>
      </c>
      <c r="S93" s="223">
        <v>0</v>
      </c>
      <c r="T93" s="224">
        <f>S93*H93</f>
        <v>0</v>
      </c>
      <c r="U93" s="40"/>
      <c r="V93" s="40"/>
      <c r="W93" s="40"/>
      <c r="X93" s="40"/>
      <c r="Y93" s="40"/>
      <c r="Z93" s="40"/>
      <c r="AA93" s="40"/>
      <c r="AB93" s="40"/>
      <c r="AC93" s="40"/>
      <c r="AD93" s="40"/>
      <c r="AE93" s="40"/>
      <c r="AR93" s="225" t="s">
        <v>211</v>
      </c>
      <c r="AT93" s="225" t="s">
        <v>150</v>
      </c>
      <c r="AU93" s="225" t="s">
        <v>84</v>
      </c>
      <c r="AY93" s="19" t="s">
        <v>147</v>
      </c>
      <c r="BE93" s="226">
        <f>IF(N93="základní",J93,0)</f>
        <v>0</v>
      </c>
      <c r="BF93" s="226">
        <f>IF(N93="snížená",J93,0)</f>
        <v>0</v>
      </c>
      <c r="BG93" s="226">
        <f>IF(N93="zákl. přenesená",J93,0)</f>
        <v>0</v>
      </c>
      <c r="BH93" s="226">
        <f>IF(N93="sníž. přenesená",J93,0)</f>
        <v>0</v>
      </c>
      <c r="BI93" s="226">
        <f>IF(N93="nulová",J93,0)</f>
        <v>0</v>
      </c>
      <c r="BJ93" s="19" t="s">
        <v>82</v>
      </c>
      <c r="BK93" s="226">
        <f>ROUND(I93*H93,2)</f>
        <v>0</v>
      </c>
      <c r="BL93" s="19" t="s">
        <v>211</v>
      </c>
      <c r="BM93" s="225" t="s">
        <v>880</v>
      </c>
    </row>
    <row r="94" spans="1:65" s="2" customFormat="1" ht="24.15" customHeight="1">
      <c r="A94" s="40"/>
      <c r="B94" s="41"/>
      <c r="C94" s="214" t="s">
        <v>155</v>
      </c>
      <c r="D94" s="214" t="s">
        <v>150</v>
      </c>
      <c r="E94" s="215" t="s">
        <v>881</v>
      </c>
      <c r="F94" s="216" t="s">
        <v>882</v>
      </c>
      <c r="G94" s="217" t="s">
        <v>210</v>
      </c>
      <c r="H94" s="218">
        <v>1</v>
      </c>
      <c r="I94" s="219"/>
      <c r="J94" s="220">
        <f>ROUND(I94*H94,2)</f>
        <v>0</v>
      </c>
      <c r="K94" s="216" t="s">
        <v>202</v>
      </c>
      <c r="L94" s="46"/>
      <c r="M94" s="221" t="s">
        <v>19</v>
      </c>
      <c r="N94" s="222" t="s">
        <v>46</v>
      </c>
      <c r="O94" s="86"/>
      <c r="P94" s="223">
        <f>O94*H94</f>
        <v>0</v>
      </c>
      <c r="Q94" s="223">
        <v>0</v>
      </c>
      <c r="R94" s="223">
        <f>Q94*H94</f>
        <v>0</v>
      </c>
      <c r="S94" s="223">
        <v>0</v>
      </c>
      <c r="T94" s="224">
        <f>S94*H94</f>
        <v>0</v>
      </c>
      <c r="U94" s="40"/>
      <c r="V94" s="40"/>
      <c r="W94" s="40"/>
      <c r="X94" s="40"/>
      <c r="Y94" s="40"/>
      <c r="Z94" s="40"/>
      <c r="AA94" s="40"/>
      <c r="AB94" s="40"/>
      <c r="AC94" s="40"/>
      <c r="AD94" s="40"/>
      <c r="AE94" s="40"/>
      <c r="AR94" s="225" t="s">
        <v>211</v>
      </c>
      <c r="AT94" s="225" t="s">
        <v>150</v>
      </c>
      <c r="AU94" s="225" t="s">
        <v>84</v>
      </c>
      <c r="AY94" s="19" t="s">
        <v>147</v>
      </c>
      <c r="BE94" s="226">
        <f>IF(N94="základní",J94,0)</f>
        <v>0</v>
      </c>
      <c r="BF94" s="226">
        <f>IF(N94="snížená",J94,0)</f>
        <v>0</v>
      </c>
      <c r="BG94" s="226">
        <f>IF(N94="zákl. přenesená",J94,0)</f>
        <v>0</v>
      </c>
      <c r="BH94" s="226">
        <f>IF(N94="sníž. přenesená",J94,0)</f>
        <v>0</v>
      </c>
      <c r="BI94" s="226">
        <f>IF(N94="nulová",J94,0)</f>
        <v>0</v>
      </c>
      <c r="BJ94" s="19" t="s">
        <v>82</v>
      </c>
      <c r="BK94" s="226">
        <f>ROUND(I94*H94,2)</f>
        <v>0</v>
      </c>
      <c r="BL94" s="19" t="s">
        <v>211</v>
      </c>
      <c r="BM94" s="225" t="s">
        <v>883</v>
      </c>
    </row>
    <row r="95" spans="1:65" s="2" customFormat="1" ht="24.15" customHeight="1">
      <c r="A95" s="40"/>
      <c r="B95" s="41"/>
      <c r="C95" s="214" t="s">
        <v>182</v>
      </c>
      <c r="D95" s="214" t="s">
        <v>150</v>
      </c>
      <c r="E95" s="215" t="s">
        <v>884</v>
      </c>
      <c r="F95" s="216" t="s">
        <v>885</v>
      </c>
      <c r="G95" s="217" t="s">
        <v>210</v>
      </c>
      <c r="H95" s="218">
        <v>1</v>
      </c>
      <c r="I95" s="219"/>
      <c r="J95" s="220">
        <f>ROUND(I95*H95,2)</f>
        <v>0</v>
      </c>
      <c r="K95" s="216" t="s">
        <v>202</v>
      </c>
      <c r="L95" s="46"/>
      <c r="M95" s="221" t="s">
        <v>19</v>
      </c>
      <c r="N95" s="222" t="s">
        <v>46</v>
      </c>
      <c r="O95" s="86"/>
      <c r="P95" s="223">
        <f>O95*H95</f>
        <v>0</v>
      </c>
      <c r="Q95" s="223">
        <v>0</v>
      </c>
      <c r="R95" s="223">
        <f>Q95*H95</f>
        <v>0</v>
      </c>
      <c r="S95" s="223">
        <v>0</v>
      </c>
      <c r="T95" s="224">
        <f>S95*H95</f>
        <v>0</v>
      </c>
      <c r="U95" s="40"/>
      <c r="V95" s="40"/>
      <c r="W95" s="40"/>
      <c r="X95" s="40"/>
      <c r="Y95" s="40"/>
      <c r="Z95" s="40"/>
      <c r="AA95" s="40"/>
      <c r="AB95" s="40"/>
      <c r="AC95" s="40"/>
      <c r="AD95" s="40"/>
      <c r="AE95" s="40"/>
      <c r="AR95" s="225" t="s">
        <v>211</v>
      </c>
      <c r="AT95" s="225" t="s">
        <v>150</v>
      </c>
      <c r="AU95" s="225" t="s">
        <v>84</v>
      </c>
      <c r="AY95" s="19" t="s">
        <v>147</v>
      </c>
      <c r="BE95" s="226">
        <f>IF(N95="základní",J95,0)</f>
        <v>0</v>
      </c>
      <c r="BF95" s="226">
        <f>IF(N95="snížená",J95,0)</f>
        <v>0</v>
      </c>
      <c r="BG95" s="226">
        <f>IF(N95="zákl. přenesená",J95,0)</f>
        <v>0</v>
      </c>
      <c r="BH95" s="226">
        <f>IF(N95="sníž. přenesená",J95,0)</f>
        <v>0</v>
      </c>
      <c r="BI95" s="226">
        <f>IF(N95="nulová",J95,0)</f>
        <v>0</v>
      </c>
      <c r="BJ95" s="19" t="s">
        <v>82</v>
      </c>
      <c r="BK95" s="226">
        <f>ROUND(I95*H95,2)</f>
        <v>0</v>
      </c>
      <c r="BL95" s="19" t="s">
        <v>211</v>
      </c>
      <c r="BM95" s="225" t="s">
        <v>886</v>
      </c>
    </row>
    <row r="96" spans="1:65" s="2" customFormat="1" ht="16.5" customHeight="1">
      <c r="A96" s="40"/>
      <c r="B96" s="41"/>
      <c r="C96" s="214" t="s">
        <v>188</v>
      </c>
      <c r="D96" s="214" t="s">
        <v>150</v>
      </c>
      <c r="E96" s="215" t="s">
        <v>887</v>
      </c>
      <c r="F96" s="216" t="s">
        <v>888</v>
      </c>
      <c r="G96" s="217" t="s">
        <v>210</v>
      </c>
      <c r="H96" s="218">
        <v>1</v>
      </c>
      <c r="I96" s="219"/>
      <c r="J96" s="220">
        <f>ROUND(I96*H96,2)</f>
        <v>0</v>
      </c>
      <c r="K96" s="216" t="s">
        <v>202</v>
      </c>
      <c r="L96" s="46"/>
      <c r="M96" s="221" t="s">
        <v>19</v>
      </c>
      <c r="N96" s="222" t="s">
        <v>46</v>
      </c>
      <c r="O96" s="86"/>
      <c r="P96" s="223">
        <f>O96*H96</f>
        <v>0</v>
      </c>
      <c r="Q96" s="223">
        <v>0</v>
      </c>
      <c r="R96" s="223">
        <f>Q96*H96</f>
        <v>0</v>
      </c>
      <c r="S96" s="223">
        <v>0</v>
      </c>
      <c r="T96" s="224">
        <f>S96*H96</f>
        <v>0</v>
      </c>
      <c r="U96" s="40"/>
      <c r="V96" s="40"/>
      <c r="W96" s="40"/>
      <c r="X96" s="40"/>
      <c r="Y96" s="40"/>
      <c r="Z96" s="40"/>
      <c r="AA96" s="40"/>
      <c r="AB96" s="40"/>
      <c r="AC96" s="40"/>
      <c r="AD96" s="40"/>
      <c r="AE96" s="40"/>
      <c r="AR96" s="225" t="s">
        <v>211</v>
      </c>
      <c r="AT96" s="225" t="s">
        <v>150</v>
      </c>
      <c r="AU96" s="225" t="s">
        <v>84</v>
      </c>
      <c r="AY96" s="19" t="s">
        <v>147</v>
      </c>
      <c r="BE96" s="226">
        <f>IF(N96="základní",J96,0)</f>
        <v>0</v>
      </c>
      <c r="BF96" s="226">
        <f>IF(N96="snížená",J96,0)</f>
        <v>0</v>
      </c>
      <c r="BG96" s="226">
        <f>IF(N96="zákl. přenesená",J96,0)</f>
        <v>0</v>
      </c>
      <c r="BH96" s="226">
        <f>IF(N96="sníž. přenesená",J96,0)</f>
        <v>0</v>
      </c>
      <c r="BI96" s="226">
        <f>IF(N96="nulová",J96,0)</f>
        <v>0</v>
      </c>
      <c r="BJ96" s="19" t="s">
        <v>82</v>
      </c>
      <c r="BK96" s="226">
        <f>ROUND(I96*H96,2)</f>
        <v>0</v>
      </c>
      <c r="BL96" s="19" t="s">
        <v>211</v>
      </c>
      <c r="BM96" s="225" t="s">
        <v>889</v>
      </c>
    </row>
    <row r="97" spans="1:65" s="2" customFormat="1" ht="24.15" customHeight="1">
      <c r="A97" s="40"/>
      <c r="B97" s="41"/>
      <c r="C97" s="214" t="s">
        <v>193</v>
      </c>
      <c r="D97" s="214" t="s">
        <v>150</v>
      </c>
      <c r="E97" s="215" t="s">
        <v>890</v>
      </c>
      <c r="F97" s="216" t="s">
        <v>891</v>
      </c>
      <c r="G97" s="217" t="s">
        <v>210</v>
      </c>
      <c r="H97" s="218">
        <v>1</v>
      </c>
      <c r="I97" s="219"/>
      <c r="J97" s="220">
        <f>ROUND(I97*H97,2)</f>
        <v>0</v>
      </c>
      <c r="K97" s="216" t="s">
        <v>202</v>
      </c>
      <c r="L97" s="46"/>
      <c r="M97" s="221" t="s">
        <v>19</v>
      </c>
      <c r="N97" s="222" t="s">
        <v>46</v>
      </c>
      <c r="O97" s="86"/>
      <c r="P97" s="223">
        <f>O97*H97</f>
        <v>0</v>
      </c>
      <c r="Q97" s="223">
        <v>0</v>
      </c>
      <c r="R97" s="223">
        <f>Q97*H97</f>
        <v>0</v>
      </c>
      <c r="S97" s="223">
        <v>0</v>
      </c>
      <c r="T97" s="224">
        <f>S97*H97</f>
        <v>0</v>
      </c>
      <c r="U97" s="40"/>
      <c r="V97" s="40"/>
      <c r="W97" s="40"/>
      <c r="X97" s="40"/>
      <c r="Y97" s="40"/>
      <c r="Z97" s="40"/>
      <c r="AA97" s="40"/>
      <c r="AB97" s="40"/>
      <c r="AC97" s="40"/>
      <c r="AD97" s="40"/>
      <c r="AE97" s="40"/>
      <c r="AR97" s="225" t="s">
        <v>211</v>
      </c>
      <c r="AT97" s="225" t="s">
        <v>150</v>
      </c>
      <c r="AU97" s="225" t="s">
        <v>84</v>
      </c>
      <c r="AY97" s="19" t="s">
        <v>147</v>
      </c>
      <c r="BE97" s="226">
        <f>IF(N97="základní",J97,0)</f>
        <v>0</v>
      </c>
      <c r="BF97" s="226">
        <f>IF(N97="snížená",J97,0)</f>
        <v>0</v>
      </c>
      <c r="BG97" s="226">
        <f>IF(N97="zákl. přenesená",J97,0)</f>
        <v>0</v>
      </c>
      <c r="BH97" s="226">
        <f>IF(N97="sníž. přenesená",J97,0)</f>
        <v>0</v>
      </c>
      <c r="BI97" s="226">
        <f>IF(N97="nulová",J97,0)</f>
        <v>0</v>
      </c>
      <c r="BJ97" s="19" t="s">
        <v>82</v>
      </c>
      <c r="BK97" s="226">
        <f>ROUND(I97*H97,2)</f>
        <v>0</v>
      </c>
      <c r="BL97" s="19" t="s">
        <v>211</v>
      </c>
      <c r="BM97" s="225" t="s">
        <v>892</v>
      </c>
    </row>
    <row r="98" spans="1:65" s="2" customFormat="1" ht="24.15" customHeight="1">
      <c r="A98" s="40"/>
      <c r="B98" s="41"/>
      <c r="C98" s="214" t="s">
        <v>199</v>
      </c>
      <c r="D98" s="214" t="s">
        <v>150</v>
      </c>
      <c r="E98" s="215" t="s">
        <v>893</v>
      </c>
      <c r="F98" s="216" t="s">
        <v>894</v>
      </c>
      <c r="G98" s="217" t="s">
        <v>210</v>
      </c>
      <c r="H98" s="218">
        <v>1</v>
      </c>
      <c r="I98" s="219"/>
      <c r="J98" s="220">
        <f>ROUND(I98*H98,2)</f>
        <v>0</v>
      </c>
      <c r="K98" s="216" t="s">
        <v>202</v>
      </c>
      <c r="L98" s="46"/>
      <c r="M98" s="221" t="s">
        <v>19</v>
      </c>
      <c r="N98" s="222" t="s">
        <v>46</v>
      </c>
      <c r="O98" s="86"/>
      <c r="P98" s="223">
        <f>O98*H98</f>
        <v>0</v>
      </c>
      <c r="Q98" s="223">
        <v>0</v>
      </c>
      <c r="R98" s="223">
        <f>Q98*H98</f>
        <v>0</v>
      </c>
      <c r="S98" s="223">
        <v>0</v>
      </c>
      <c r="T98" s="224">
        <f>S98*H98</f>
        <v>0</v>
      </c>
      <c r="U98" s="40"/>
      <c r="V98" s="40"/>
      <c r="W98" s="40"/>
      <c r="X98" s="40"/>
      <c r="Y98" s="40"/>
      <c r="Z98" s="40"/>
      <c r="AA98" s="40"/>
      <c r="AB98" s="40"/>
      <c r="AC98" s="40"/>
      <c r="AD98" s="40"/>
      <c r="AE98" s="40"/>
      <c r="AR98" s="225" t="s">
        <v>211</v>
      </c>
      <c r="AT98" s="225" t="s">
        <v>150</v>
      </c>
      <c r="AU98" s="225" t="s">
        <v>84</v>
      </c>
      <c r="AY98" s="19" t="s">
        <v>147</v>
      </c>
      <c r="BE98" s="226">
        <f>IF(N98="základní",J98,0)</f>
        <v>0</v>
      </c>
      <c r="BF98" s="226">
        <f>IF(N98="snížená",J98,0)</f>
        <v>0</v>
      </c>
      <c r="BG98" s="226">
        <f>IF(N98="zákl. přenesená",J98,0)</f>
        <v>0</v>
      </c>
      <c r="BH98" s="226">
        <f>IF(N98="sníž. přenesená",J98,0)</f>
        <v>0</v>
      </c>
      <c r="BI98" s="226">
        <f>IF(N98="nulová",J98,0)</f>
        <v>0</v>
      </c>
      <c r="BJ98" s="19" t="s">
        <v>82</v>
      </c>
      <c r="BK98" s="226">
        <f>ROUND(I98*H98,2)</f>
        <v>0</v>
      </c>
      <c r="BL98" s="19" t="s">
        <v>211</v>
      </c>
      <c r="BM98" s="225" t="s">
        <v>895</v>
      </c>
    </row>
    <row r="99" spans="1:65" s="2" customFormat="1" ht="24.15" customHeight="1">
      <c r="A99" s="40"/>
      <c r="B99" s="41"/>
      <c r="C99" s="214" t="s">
        <v>148</v>
      </c>
      <c r="D99" s="214" t="s">
        <v>150</v>
      </c>
      <c r="E99" s="215" t="s">
        <v>896</v>
      </c>
      <c r="F99" s="216" t="s">
        <v>897</v>
      </c>
      <c r="G99" s="217" t="s">
        <v>210</v>
      </c>
      <c r="H99" s="218">
        <v>1</v>
      </c>
      <c r="I99" s="219"/>
      <c r="J99" s="220">
        <f>ROUND(I99*H99,2)</f>
        <v>0</v>
      </c>
      <c r="K99" s="216" t="s">
        <v>202</v>
      </c>
      <c r="L99" s="46"/>
      <c r="M99" s="221" t="s">
        <v>19</v>
      </c>
      <c r="N99" s="222" t="s">
        <v>46</v>
      </c>
      <c r="O99" s="86"/>
      <c r="P99" s="223">
        <f>O99*H99</f>
        <v>0</v>
      </c>
      <c r="Q99" s="223">
        <v>0</v>
      </c>
      <c r="R99" s="223">
        <f>Q99*H99</f>
        <v>0</v>
      </c>
      <c r="S99" s="223">
        <v>0</v>
      </c>
      <c r="T99" s="224">
        <f>S99*H99</f>
        <v>0</v>
      </c>
      <c r="U99" s="40"/>
      <c r="V99" s="40"/>
      <c r="W99" s="40"/>
      <c r="X99" s="40"/>
      <c r="Y99" s="40"/>
      <c r="Z99" s="40"/>
      <c r="AA99" s="40"/>
      <c r="AB99" s="40"/>
      <c r="AC99" s="40"/>
      <c r="AD99" s="40"/>
      <c r="AE99" s="40"/>
      <c r="AR99" s="225" t="s">
        <v>211</v>
      </c>
      <c r="AT99" s="225" t="s">
        <v>150</v>
      </c>
      <c r="AU99" s="225" t="s">
        <v>84</v>
      </c>
      <c r="AY99" s="19" t="s">
        <v>147</v>
      </c>
      <c r="BE99" s="226">
        <f>IF(N99="základní",J99,0)</f>
        <v>0</v>
      </c>
      <c r="BF99" s="226">
        <f>IF(N99="snížená",J99,0)</f>
        <v>0</v>
      </c>
      <c r="BG99" s="226">
        <f>IF(N99="zákl. přenesená",J99,0)</f>
        <v>0</v>
      </c>
      <c r="BH99" s="226">
        <f>IF(N99="sníž. přenesená",J99,0)</f>
        <v>0</v>
      </c>
      <c r="BI99" s="226">
        <f>IF(N99="nulová",J99,0)</f>
        <v>0</v>
      </c>
      <c r="BJ99" s="19" t="s">
        <v>82</v>
      </c>
      <c r="BK99" s="226">
        <f>ROUND(I99*H99,2)</f>
        <v>0</v>
      </c>
      <c r="BL99" s="19" t="s">
        <v>211</v>
      </c>
      <c r="BM99" s="225" t="s">
        <v>898</v>
      </c>
    </row>
    <row r="100" spans="1:65" s="2" customFormat="1" ht="24.15" customHeight="1">
      <c r="A100" s="40"/>
      <c r="B100" s="41"/>
      <c r="C100" s="214" t="s">
        <v>215</v>
      </c>
      <c r="D100" s="214" t="s">
        <v>150</v>
      </c>
      <c r="E100" s="215" t="s">
        <v>899</v>
      </c>
      <c r="F100" s="216" t="s">
        <v>891</v>
      </c>
      <c r="G100" s="217" t="s">
        <v>210</v>
      </c>
      <c r="H100" s="218">
        <v>1</v>
      </c>
      <c r="I100" s="219"/>
      <c r="J100" s="220">
        <f>ROUND(I100*H100,2)</f>
        <v>0</v>
      </c>
      <c r="K100" s="216" t="s">
        <v>202</v>
      </c>
      <c r="L100" s="46"/>
      <c r="M100" s="221" t="s">
        <v>19</v>
      </c>
      <c r="N100" s="222" t="s">
        <v>46</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211</v>
      </c>
      <c r="AT100" s="225" t="s">
        <v>150</v>
      </c>
      <c r="AU100" s="225" t="s">
        <v>84</v>
      </c>
      <c r="AY100" s="19" t="s">
        <v>147</v>
      </c>
      <c r="BE100" s="226">
        <f>IF(N100="základní",J100,0)</f>
        <v>0</v>
      </c>
      <c r="BF100" s="226">
        <f>IF(N100="snížená",J100,0)</f>
        <v>0</v>
      </c>
      <c r="BG100" s="226">
        <f>IF(N100="zákl. přenesená",J100,0)</f>
        <v>0</v>
      </c>
      <c r="BH100" s="226">
        <f>IF(N100="sníž. přenesená",J100,0)</f>
        <v>0</v>
      </c>
      <c r="BI100" s="226">
        <f>IF(N100="nulová",J100,0)</f>
        <v>0</v>
      </c>
      <c r="BJ100" s="19" t="s">
        <v>82</v>
      </c>
      <c r="BK100" s="226">
        <f>ROUND(I100*H100,2)</f>
        <v>0</v>
      </c>
      <c r="BL100" s="19" t="s">
        <v>211</v>
      </c>
      <c r="BM100" s="225" t="s">
        <v>900</v>
      </c>
    </row>
    <row r="101" spans="1:65" s="2" customFormat="1" ht="24.15" customHeight="1">
      <c r="A101" s="40"/>
      <c r="B101" s="41"/>
      <c r="C101" s="214" t="s">
        <v>219</v>
      </c>
      <c r="D101" s="214" t="s">
        <v>150</v>
      </c>
      <c r="E101" s="215" t="s">
        <v>901</v>
      </c>
      <c r="F101" s="216" t="s">
        <v>902</v>
      </c>
      <c r="G101" s="217" t="s">
        <v>210</v>
      </c>
      <c r="H101" s="218">
        <v>1</v>
      </c>
      <c r="I101" s="219"/>
      <c r="J101" s="220">
        <f>ROUND(I101*H101,2)</f>
        <v>0</v>
      </c>
      <c r="K101" s="216" t="s">
        <v>202</v>
      </c>
      <c r="L101" s="46"/>
      <c r="M101" s="221" t="s">
        <v>19</v>
      </c>
      <c r="N101" s="222" t="s">
        <v>46</v>
      </c>
      <c r="O101" s="86"/>
      <c r="P101" s="223">
        <f>O101*H101</f>
        <v>0</v>
      </c>
      <c r="Q101" s="223">
        <v>0</v>
      </c>
      <c r="R101" s="223">
        <f>Q101*H101</f>
        <v>0</v>
      </c>
      <c r="S101" s="223">
        <v>0</v>
      </c>
      <c r="T101" s="224">
        <f>S101*H101</f>
        <v>0</v>
      </c>
      <c r="U101" s="40"/>
      <c r="V101" s="40"/>
      <c r="W101" s="40"/>
      <c r="X101" s="40"/>
      <c r="Y101" s="40"/>
      <c r="Z101" s="40"/>
      <c r="AA101" s="40"/>
      <c r="AB101" s="40"/>
      <c r="AC101" s="40"/>
      <c r="AD101" s="40"/>
      <c r="AE101" s="40"/>
      <c r="AR101" s="225" t="s">
        <v>211</v>
      </c>
      <c r="AT101" s="225" t="s">
        <v>150</v>
      </c>
      <c r="AU101" s="225" t="s">
        <v>84</v>
      </c>
      <c r="AY101" s="19" t="s">
        <v>147</v>
      </c>
      <c r="BE101" s="226">
        <f>IF(N101="základní",J101,0)</f>
        <v>0</v>
      </c>
      <c r="BF101" s="226">
        <f>IF(N101="snížená",J101,0)</f>
        <v>0</v>
      </c>
      <c r="BG101" s="226">
        <f>IF(N101="zákl. přenesená",J101,0)</f>
        <v>0</v>
      </c>
      <c r="BH101" s="226">
        <f>IF(N101="sníž. přenesená",J101,0)</f>
        <v>0</v>
      </c>
      <c r="BI101" s="226">
        <f>IF(N101="nulová",J101,0)</f>
        <v>0</v>
      </c>
      <c r="BJ101" s="19" t="s">
        <v>82</v>
      </c>
      <c r="BK101" s="226">
        <f>ROUND(I101*H101,2)</f>
        <v>0</v>
      </c>
      <c r="BL101" s="19" t="s">
        <v>211</v>
      </c>
      <c r="BM101" s="225" t="s">
        <v>903</v>
      </c>
    </row>
    <row r="102" spans="1:65" s="2" customFormat="1" ht="21.75" customHeight="1">
      <c r="A102" s="40"/>
      <c r="B102" s="41"/>
      <c r="C102" s="214" t="s">
        <v>223</v>
      </c>
      <c r="D102" s="214" t="s">
        <v>150</v>
      </c>
      <c r="E102" s="215" t="s">
        <v>904</v>
      </c>
      <c r="F102" s="216" t="s">
        <v>905</v>
      </c>
      <c r="G102" s="217" t="s">
        <v>210</v>
      </c>
      <c r="H102" s="218">
        <v>20</v>
      </c>
      <c r="I102" s="219"/>
      <c r="J102" s="220">
        <f>ROUND(I102*H102,2)</f>
        <v>0</v>
      </c>
      <c r="K102" s="216" t="s">
        <v>202</v>
      </c>
      <c r="L102" s="46"/>
      <c r="M102" s="221" t="s">
        <v>19</v>
      </c>
      <c r="N102" s="222" t="s">
        <v>46</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211</v>
      </c>
      <c r="AT102" s="225" t="s">
        <v>150</v>
      </c>
      <c r="AU102" s="225" t="s">
        <v>84</v>
      </c>
      <c r="AY102" s="19" t="s">
        <v>147</v>
      </c>
      <c r="BE102" s="226">
        <f>IF(N102="základní",J102,0)</f>
        <v>0</v>
      </c>
      <c r="BF102" s="226">
        <f>IF(N102="snížená",J102,0)</f>
        <v>0</v>
      </c>
      <c r="BG102" s="226">
        <f>IF(N102="zákl. přenesená",J102,0)</f>
        <v>0</v>
      </c>
      <c r="BH102" s="226">
        <f>IF(N102="sníž. přenesená",J102,0)</f>
        <v>0</v>
      </c>
      <c r="BI102" s="226">
        <f>IF(N102="nulová",J102,0)</f>
        <v>0</v>
      </c>
      <c r="BJ102" s="19" t="s">
        <v>82</v>
      </c>
      <c r="BK102" s="226">
        <f>ROUND(I102*H102,2)</f>
        <v>0</v>
      </c>
      <c r="BL102" s="19" t="s">
        <v>211</v>
      </c>
      <c r="BM102" s="225" t="s">
        <v>906</v>
      </c>
    </row>
    <row r="103" spans="1:65" s="2" customFormat="1" ht="16.5" customHeight="1">
      <c r="A103" s="40"/>
      <c r="B103" s="41"/>
      <c r="C103" s="214" t="s">
        <v>227</v>
      </c>
      <c r="D103" s="214" t="s">
        <v>150</v>
      </c>
      <c r="E103" s="215" t="s">
        <v>907</v>
      </c>
      <c r="F103" s="216" t="s">
        <v>908</v>
      </c>
      <c r="G103" s="217" t="s">
        <v>210</v>
      </c>
      <c r="H103" s="218">
        <v>3</v>
      </c>
      <c r="I103" s="219"/>
      <c r="J103" s="220">
        <f>ROUND(I103*H103,2)</f>
        <v>0</v>
      </c>
      <c r="K103" s="216" t="s">
        <v>202</v>
      </c>
      <c r="L103" s="46"/>
      <c r="M103" s="221" t="s">
        <v>19</v>
      </c>
      <c r="N103" s="222" t="s">
        <v>46</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211</v>
      </c>
      <c r="AT103" s="225" t="s">
        <v>150</v>
      </c>
      <c r="AU103" s="225" t="s">
        <v>84</v>
      </c>
      <c r="AY103" s="19" t="s">
        <v>147</v>
      </c>
      <c r="BE103" s="226">
        <f>IF(N103="základní",J103,0)</f>
        <v>0</v>
      </c>
      <c r="BF103" s="226">
        <f>IF(N103="snížená",J103,0)</f>
        <v>0</v>
      </c>
      <c r="BG103" s="226">
        <f>IF(N103="zákl. přenesená",J103,0)</f>
        <v>0</v>
      </c>
      <c r="BH103" s="226">
        <f>IF(N103="sníž. přenesená",J103,0)</f>
        <v>0</v>
      </c>
      <c r="BI103" s="226">
        <f>IF(N103="nulová",J103,0)</f>
        <v>0</v>
      </c>
      <c r="BJ103" s="19" t="s">
        <v>82</v>
      </c>
      <c r="BK103" s="226">
        <f>ROUND(I103*H103,2)</f>
        <v>0</v>
      </c>
      <c r="BL103" s="19" t="s">
        <v>211</v>
      </c>
      <c r="BM103" s="225" t="s">
        <v>909</v>
      </c>
    </row>
    <row r="104" spans="1:65" s="2" customFormat="1" ht="16.5" customHeight="1">
      <c r="A104" s="40"/>
      <c r="B104" s="41"/>
      <c r="C104" s="214" t="s">
        <v>233</v>
      </c>
      <c r="D104" s="214" t="s">
        <v>150</v>
      </c>
      <c r="E104" s="215" t="s">
        <v>910</v>
      </c>
      <c r="F104" s="216" t="s">
        <v>911</v>
      </c>
      <c r="G104" s="217" t="s">
        <v>210</v>
      </c>
      <c r="H104" s="218">
        <v>6</v>
      </c>
      <c r="I104" s="219"/>
      <c r="J104" s="220">
        <f>ROUND(I104*H104,2)</f>
        <v>0</v>
      </c>
      <c r="K104" s="216" t="s">
        <v>202</v>
      </c>
      <c r="L104" s="46"/>
      <c r="M104" s="221" t="s">
        <v>19</v>
      </c>
      <c r="N104" s="222" t="s">
        <v>46</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211</v>
      </c>
      <c r="AT104" s="225" t="s">
        <v>150</v>
      </c>
      <c r="AU104" s="225" t="s">
        <v>84</v>
      </c>
      <c r="AY104" s="19" t="s">
        <v>147</v>
      </c>
      <c r="BE104" s="226">
        <f>IF(N104="základní",J104,0)</f>
        <v>0</v>
      </c>
      <c r="BF104" s="226">
        <f>IF(N104="snížená",J104,0)</f>
        <v>0</v>
      </c>
      <c r="BG104" s="226">
        <f>IF(N104="zákl. přenesená",J104,0)</f>
        <v>0</v>
      </c>
      <c r="BH104" s="226">
        <f>IF(N104="sníž. přenesená",J104,0)</f>
        <v>0</v>
      </c>
      <c r="BI104" s="226">
        <f>IF(N104="nulová",J104,0)</f>
        <v>0</v>
      </c>
      <c r="BJ104" s="19" t="s">
        <v>82</v>
      </c>
      <c r="BK104" s="226">
        <f>ROUND(I104*H104,2)</f>
        <v>0</v>
      </c>
      <c r="BL104" s="19" t="s">
        <v>211</v>
      </c>
      <c r="BM104" s="225" t="s">
        <v>912</v>
      </c>
    </row>
    <row r="105" spans="1:65" s="2" customFormat="1" ht="24.15" customHeight="1">
      <c r="A105" s="40"/>
      <c r="B105" s="41"/>
      <c r="C105" s="214" t="s">
        <v>8</v>
      </c>
      <c r="D105" s="214" t="s">
        <v>150</v>
      </c>
      <c r="E105" s="215" t="s">
        <v>913</v>
      </c>
      <c r="F105" s="216" t="s">
        <v>914</v>
      </c>
      <c r="G105" s="217" t="s">
        <v>210</v>
      </c>
      <c r="H105" s="218">
        <v>2</v>
      </c>
      <c r="I105" s="219"/>
      <c r="J105" s="220">
        <f>ROUND(I105*H105,2)</f>
        <v>0</v>
      </c>
      <c r="K105" s="216" t="s">
        <v>202</v>
      </c>
      <c r="L105" s="46"/>
      <c r="M105" s="221" t="s">
        <v>19</v>
      </c>
      <c r="N105" s="222" t="s">
        <v>46</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211</v>
      </c>
      <c r="AT105" s="225" t="s">
        <v>150</v>
      </c>
      <c r="AU105" s="225" t="s">
        <v>84</v>
      </c>
      <c r="AY105" s="19" t="s">
        <v>147</v>
      </c>
      <c r="BE105" s="226">
        <f>IF(N105="základní",J105,0)</f>
        <v>0</v>
      </c>
      <c r="BF105" s="226">
        <f>IF(N105="snížená",J105,0)</f>
        <v>0</v>
      </c>
      <c r="BG105" s="226">
        <f>IF(N105="zákl. přenesená",J105,0)</f>
        <v>0</v>
      </c>
      <c r="BH105" s="226">
        <f>IF(N105="sníž. přenesená",J105,0)</f>
        <v>0</v>
      </c>
      <c r="BI105" s="226">
        <f>IF(N105="nulová",J105,0)</f>
        <v>0</v>
      </c>
      <c r="BJ105" s="19" t="s">
        <v>82</v>
      </c>
      <c r="BK105" s="226">
        <f>ROUND(I105*H105,2)</f>
        <v>0</v>
      </c>
      <c r="BL105" s="19" t="s">
        <v>211</v>
      </c>
      <c r="BM105" s="225" t="s">
        <v>915</v>
      </c>
    </row>
    <row r="106" spans="1:63" s="12" customFormat="1" ht="22.8" customHeight="1">
      <c r="A106" s="12"/>
      <c r="B106" s="198"/>
      <c r="C106" s="199"/>
      <c r="D106" s="200" t="s">
        <v>74</v>
      </c>
      <c r="E106" s="212" t="s">
        <v>295</v>
      </c>
      <c r="F106" s="212" t="s">
        <v>296</v>
      </c>
      <c r="G106" s="199"/>
      <c r="H106" s="199"/>
      <c r="I106" s="202"/>
      <c r="J106" s="213">
        <f>BK106</f>
        <v>0</v>
      </c>
      <c r="K106" s="199"/>
      <c r="L106" s="204"/>
      <c r="M106" s="205"/>
      <c r="N106" s="206"/>
      <c r="O106" s="206"/>
      <c r="P106" s="207">
        <f>P107</f>
        <v>0</v>
      </c>
      <c r="Q106" s="206"/>
      <c r="R106" s="207">
        <f>R107</f>
        <v>0</v>
      </c>
      <c r="S106" s="206"/>
      <c r="T106" s="208">
        <f>T107</f>
        <v>0</v>
      </c>
      <c r="U106" s="12"/>
      <c r="V106" s="12"/>
      <c r="W106" s="12"/>
      <c r="X106" s="12"/>
      <c r="Y106" s="12"/>
      <c r="Z106" s="12"/>
      <c r="AA106" s="12"/>
      <c r="AB106" s="12"/>
      <c r="AC106" s="12"/>
      <c r="AD106" s="12"/>
      <c r="AE106" s="12"/>
      <c r="AR106" s="209" t="s">
        <v>84</v>
      </c>
      <c r="AT106" s="210" t="s">
        <v>74</v>
      </c>
      <c r="AU106" s="210" t="s">
        <v>82</v>
      </c>
      <c r="AY106" s="209" t="s">
        <v>147</v>
      </c>
      <c r="BK106" s="211">
        <f>BK107</f>
        <v>0</v>
      </c>
    </row>
    <row r="107" spans="1:65" s="2" customFormat="1" ht="24.15" customHeight="1">
      <c r="A107" s="40"/>
      <c r="B107" s="41"/>
      <c r="C107" s="214" t="s">
        <v>211</v>
      </c>
      <c r="D107" s="214" t="s">
        <v>150</v>
      </c>
      <c r="E107" s="215" t="s">
        <v>916</v>
      </c>
      <c r="F107" s="216" t="s">
        <v>917</v>
      </c>
      <c r="G107" s="217" t="s">
        <v>210</v>
      </c>
      <c r="H107" s="218">
        <v>1</v>
      </c>
      <c r="I107" s="219"/>
      <c r="J107" s="220">
        <f>ROUND(I107*H107,2)</f>
        <v>0</v>
      </c>
      <c r="K107" s="216" t="s">
        <v>202</v>
      </c>
      <c r="L107" s="46"/>
      <c r="M107" s="295" t="s">
        <v>19</v>
      </c>
      <c r="N107" s="296" t="s">
        <v>46</v>
      </c>
      <c r="O107" s="268"/>
      <c r="P107" s="297">
        <f>O107*H107</f>
        <v>0</v>
      </c>
      <c r="Q107" s="297">
        <v>0</v>
      </c>
      <c r="R107" s="297">
        <f>Q107*H107</f>
        <v>0</v>
      </c>
      <c r="S107" s="297">
        <v>0</v>
      </c>
      <c r="T107" s="298">
        <f>S107*H107</f>
        <v>0</v>
      </c>
      <c r="U107" s="40"/>
      <c r="V107" s="40"/>
      <c r="W107" s="40"/>
      <c r="X107" s="40"/>
      <c r="Y107" s="40"/>
      <c r="Z107" s="40"/>
      <c r="AA107" s="40"/>
      <c r="AB107" s="40"/>
      <c r="AC107" s="40"/>
      <c r="AD107" s="40"/>
      <c r="AE107" s="40"/>
      <c r="AR107" s="225" t="s">
        <v>211</v>
      </c>
      <c r="AT107" s="225" t="s">
        <v>150</v>
      </c>
      <c r="AU107" s="225" t="s">
        <v>84</v>
      </c>
      <c r="AY107" s="19" t="s">
        <v>147</v>
      </c>
      <c r="BE107" s="226">
        <f>IF(N107="základní",J107,0)</f>
        <v>0</v>
      </c>
      <c r="BF107" s="226">
        <f>IF(N107="snížená",J107,0)</f>
        <v>0</v>
      </c>
      <c r="BG107" s="226">
        <f>IF(N107="zákl. přenesená",J107,0)</f>
        <v>0</v>
      </c>
      <c r="BH107" s="226">
        <f>IF(N107="sníž. přenesená",J107,0)</f>
        <v>0</v>
      </c>
      <c r="BI107" s="226">
        <f>IF(N107="nulová",J107,0)</f>
        <v>0</v>
      </c>
      <c r="BJ107" s="19" t="s">
        <v>82</v>
      </c>
      <c r="BK107" s="226">
        <f>ROUND(I107*H107,2)</f>
        <v>0</v>
      </c>
      <c r="BL107" s="19" t="s">
        <v>211</v>
      </c>
      <c r="BM107" s="225" t="s">
        <v>918</v>
      </c>
    </row>
    <row r="108" spans="1:31" s="2" customFormat="1" ht="6.95" customHeight="1">
      <c r="A108" s="40"/>
      <c r="B108" s="61"/>
      <c r="C108" s="62"/>
      <c r="D108" s="62"/>
      <c r="E108" s="62"/>
      <c r="F108" s="62"/>
      <c r="G108" s="62"/>
      <c r="H108" s="62"/>
      <c r="I108" s="62"/>
      <c r="J108" s="62"/>
      <c r="K108" s="62"/>
      <c r="L108" s="46"/>
      <c r="M108" s="40"/>
      <c r="O108" s="40"/>
      <c r="P108" s="40"/>
      <c r="Q108" s="40"/>
      <c r="R108" s="40"/>
      <c r="S108" s="40"/>
      <c r="T108" s="40"/>
      <c r="U108" s="40"/>
      <c r="V108" s="40"/>
      <c r="W108" s="40"/>
      <c r="X108" s="40"/>
      <c r="Y108" s="40"/>
      <c r="Z108" s="40"/>
      <c r="AA108" s="40"/>
      <c r="AB108" s="40"/>
      <c r="AC108" s="40"/>
      <c r="AD108" s="40"/>
      <c r="AE108" s="40"/>
    </row>
  </sheetData>
  <sheetProtection password="CC35" sheet="1" objects="1" scenarios="1" formatColumns="0" formatRows="0" autoFilter="0"/>
  <autoFilter ref="C87:K107"/>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31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101</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111</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Modernizace tiskového sálu vlády (atrium)</v>
      </c>
      <c r="F7" s="144"/>
      <c r="G7" s="144"/>
      <c r="H7" s="144"/>
      <c r="L7" s="22"/>
    </row>
    <row r="8" spans="2:12" s="1" customFormat="1" ht="12" customHeight="1">
      <c r="B8" s="22"/>
      <c r="D8" s="144" t="s">
        <v>112</v>
      </c>
      <c r="L8" s="22"/>
    </row>
    <row r="9" spans="1:31" s="2" customFormat="1" ht="16.5" customHeight="1">
      <c r="A9" s="40"/>
      <c r="B9" s="46"/>
      <c r="C9" s="40"/>
      <c r="D9" s="40"/>
      <c r="E9" s="145" t="s">
        <v>919</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114</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920</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5. 4. 2023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4" t="s">
        <v>29</v>
      </c>
      <c r="J17" s="135" t="s">
        <v>30</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
        <v>34</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35</v>
      </c>
      <c r="F23" s="40"/>
      <c r="G23" s="40"/>
      <c r="H23" s="40"/>
      <c r="I23" s="144" t="s">
        <v>29</v>
      </c>
      <c r="J23" s="135" t="s">
        <v>36</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38</v>
      </c>
      <c r="E25" s="40"/>
      <c r="F25" s="40"/>
      <c r="G25" s="40"/>
      <c r="H25" s="40"/>
      <c r="I25" s="144" t="s">
        <v>26</v>
      </c>
      <c r="J25" s="135" t="s">
        <v>19</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921</v>
      </c>
      <c r="F26" s="40"/>
      <c r="G26" s="40"/>
      <c r="H26" s="40"/>
      <c r="I26" s="144" t="s">
        <v>29</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95.25" customHeight="1">
      <c r="A29" s="149"/>
      <c r="B29" s="150"/>
      <c r="C29" s="149"/>
      <c r="D29" s="149"/>
      <c r="E29" s="151" t="s">
        <v>116</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ROUND(J94,2)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ROUND((SUM(BE94:BE317)),2)</f>
        <v>0</v>
      </c>
      <c r="G35" s="40"/>
      <c r="H35" s="40"/>
      <c r="I35" s="159">
        <v>0.21</v>
      </c>
      <c r="J35" s="158">
        <f>ROUND(((SUM(BE94:BE317))*I35),2)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ROUND((SUM(BF94:BF317)),2)</f>
        <v>0</v>
      </c>
      <c r="G36" s="40"/>
      <c r="H36" s="40"/>
      <c r="I36" s="159">
        <v>0.15</v>
      </c>
      <c r="J36" s="158">
        <f>ROUND(((SUM(BF94:BF317))*I36),2)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ROUND((SUM(BG94:BG317)),2)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ROUND((SUM(BH94:BH317)),2)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ROUND((SUM(BI94:BI317)),2)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117</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Modernizace tiskového sálu vlády (atrium)</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112</v>
      </c>
      <c r="D51" s="24"/>
      <c r="E51" s="24"/>
      <c r="F51" s="24"/>
      <c r="G51" s="24"/>
      <c r="H51" s="24"/>
      <c r="I51" s="24"/>
      <c r="J51" s="24"/>
      <c r="K51" s="24"/>
      <c r="L51" s="22"/>
    </row>
    <row r="52" spans="1:31" s="2" customFormat="1" ht="16.5" customHeight="1">
      <c r="A52" s="40"/>
      <c r="B52" s="41"/>
      <c r="C52" s="42"/>
      <c r="D52" s="42"/>
      <c r="E52" s="171" t="s">
        <v>919</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114</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D.1.4.4 - Silnoproudá elektrotechnika</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Úřad vlády ČR, Nábřeží Edvarda Beneše 4, 118 01</v>
      </c>
      <c r="G56" s="42"/>
      <c r="H56" s="42"/>
      <c r="I56" s="34" t="s">
        <v>23</v>
      </c>
      <c r="J56" s="74" t="str">
        <f>IF(J14="","",J14)</f>
        <v>5. 4. 2023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25.65" customHeight="1">
      <c r="A58" s="40"/>
      <c r="B58" s="41"/>
      <c r="C58" s="34" t="s">
        <v>25</v>
      </c>
      <c r="D58" s="42"/>
      <c r="E58" s="42"/>
      <c r="F58" s="29" t="str">
        <f>E17</f>
        <v>Úřad vlády České republiky</v>
      </c>
      <c r="G58" s="42"/>
      <c r="H58" s="42"/>
      <c r="I58" s="34" t="s">
        <v>33</v>
      </c>
      <c r="J58" s="38" t="str">
        <f>E23</f>
        <v>Ateliér Velehradský s.r.o.</v>
      </c>
      <c r="K58" s="42"/>
      <c r="L58" s="146"/>
      <c r="S58" s="40"/>
      <c r="T58" s="40"/>
      <c r="U58" s="40"/>
      <c r="V58" s="40"/>
      <c r="W58" s="40"/>
      <c r="X58" s="40"/>
      <c r="Y58" s="40"/>
      <c r="Z58" s="40"/>
      <c r="AA58" s="40"/>
      <c r="AB58" s="40"/>
      <c r="AC58" s="40"/>
      <c r="AD58" s="40"/>
      <c r="AE58" s="40"/>
    </row>
    <row r="59" spans="1:31" s="2" customFormat="1" ht="25.65" customHeight="1">
      <c r="A59" s="40"/>
      <c r="B59" s="41"/>
      <c r="C59" s="34" t="s">
        <v>31</v>
      </c>
      <c r="D59" s="42"/>
      <c r="E59" s="42"/>
      <c r="F59" s="29" t="str">
        <f>IF(E20="","",E20)</f>
        <v>Vyplň údaj</v>
      </c>
      <c r="G59" s="42"/>
      <c r="H59" s="42"/>
      <c r="I59" s="34" t="s">
        <v>38</v>
      </c>
      <c r="J59" s="38" t="str">
        <f>E26</f>
        <v>Arnošt Gőbel, MAR DESIGN</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118</v>
      </c>
      <c r="D61" s="173"/>
      <c r="E61" s="173"/>
      <c r="F61" s="173"/>
      <c r="G61" s="173"/>
      <c r="H61" s="173"/>
      <c r="I61" s="173"/>
      <c r="J61" s="174" t="s">
        <v>119</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J94</f>
        <v>0</v>
      </c>
      <c r="K63" s="42"/>
      <c r="L63" s="146"/>
      <c r="S63" s="40"/>
      <c r="T63" s="40"/>
      <c r="U63" s="40"/>
      <c r="V63" s="40"/>
      <c r="W63" s="40"/>
      <c r="X63" s="40"/>
      <c r="Y63" s="40"/>
      <c r="Z63" s="40"/>
      <c r="AA63" s="40"/>
      <c r="AB63" s="40"/>
      <c r="AC63" s="40"/>
      <c r="AD63" s="40"/>
      <c r="AE63" s="40"/>
      <c r="AU63" s="19" t="s">
        <v>120</v>
      </c>
    </row>
    <row r="64" spans="1:31" s="9" customFormat="1" ht="24.95" customHeight="1">
      <c r="A64" s="9"/>
      <c r="B64" s="176"/>
      <c r="C64" s="177"/>
      <c r="D64" s="178" t="s">
        <v>121</v>
      </c>
      <c r="E64" s="179"/>
      <c r="F64" s="179"/>
      <c r="G64" s="179"/>
      <c r="H64" s="179"/>
      <c r="I64" s="179"/>
      <c r="J64" s="180">
        <f>J95</f>
        <v>0</v>
      </c>
      <c r="K64" s="177"/>
      <c r="L64" s="181"/>
      <c r="S64" s="9"/>
      <c r="T64" s="9"/>
      <c r="U64" s="9"/>
      <c r="V64" s="9"/>
      <c r="W64" s="9"/>
      <c r="X64" s="9"/>
      <c r="Y64" s="9"/>
      <c r="Z64" s="9"/>
      <c r="AA64" s="9"/>
      <c r="AB64" s="9"/>
      <c r="AC64" s="9"/>
      <c r="AD64" s="9"/>
      <c r="AE64" s="9"/>
    </row>
    <row r="65" spans="1:31" s="10" customFormat="1" ht="19.9" customHeight="1">
      <c r="A65" s="10"/>
      <c r="B65" s="182"/>
      <c r="C65" s="127"/>
      <c r="D65" s="183" t="s">
        <v>122</v>
      </c>
      <c r="E65" s="184"/>
      <c r="F65" s="184"/>
      <c r="G65" s="184"/>
      <c r="H65" s="184"/>
      <c r="I65" s="184"/>
      <c r="J65" s="185">
        <f>J96</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123</v>
      </c>
      <c r="E66" s="184"/>
      <c r="F66" s="184"/>
      <c r="G66" s="184"/>
      <c r="H66" s="184"/>
      <c r="I66" s="184"/>
      <c r="J66" s="185">
        <f>J99</f>
        <v>0</v>
      </c>
      <c r="K66" s="127"/>
      <c r="L66" s="186"/>
      <c r="S66" s="10"/>
      <c r="T66" s="10"/>
      <c r="U66" s="10"/>
      <c r="V66" s="10"/>
      <c r="W66" s="10"/>
      <c r="X66" s="10"/>
      <c r="Y66" s="10"/>
      <c r="Z66" s="10"/>
      <c r="AA66" s="10"/>
      <c r="AB66" s="10"/>
      <c r="AC66" s="10"/>
      <c r="AD66" s="10"/>
      <c r="AE66" s="10"/>
    </row>
    <row r="67" spans="1:31" s="9" customFormat="1" ht="24.95" customHeight="1">
      <c r="A67" s="9"/>
      <c r="B67" s="176"/>
      <c r="C67" s="177"/>
      <c r="D67" s="178" t="s">
        <v>124</v>
      </c>
      <c r="E67" s="179"/>
      <c r="F67" s="179"/>
      <c r="G67" s="179"/>
      <c r="H67" s="179"/>
      <c r="I67" s="179"/>
      <c r="J67" s="180">
        <f>J111</f>
        <v>0</v>
      </c>
      <c r="K67" s="177"/>
      <c r="L67" s="181"/>
      <c r="S67" s="9"/>
      <c r="T67" s="9"/>
      <c r="U67" s="9"/>
      <c r="V67" s="9"/>
      <c r="W67" s="9"/>
      <c r="X67" s="9"/>
      <c r="Y67" s="9"/>
      <c r="Z67" s="9"/>
      <c r="AA67" s="9"/>
      <c r="AB67" s="9"/>
      <c r="AC67" s="9"/>
      <c r="AD67" s="9"/>
      <c r="AE67" s="9"/>
    </row>
    <row r="68" spans="1:31" s="10" customFormat="1" ht="19.9" customHeight="1">
      <c r="A68" s="10"/>
      <c r="B68" s="182"/>
      <c r="C68" s="127"/>
      <c r="D68" s="183" t="s">
        <v>922</v>
      </c>
      <c r="E68" s="184"/>
      <c r="F68" s="184"/>
      <c r="G68" s="184"/>
      <c r="H68" s="184"/>
      <c r="I68" s="184"/>
      <c r="J68" s="185">
        <f>J112</f>
        <v>0</v>
      </c>
      <c r="K68" s="127"/>
      <c r="L68" s="186"/>
      <c r="S68" s="10"/>
      <c r="T68" s="10"/>
      <c r="U68" s="10"/>
      <c r="V68" s="10"/>
      <c r="W68" s="10"/>
      <c r="X68" s="10"/>
      <c r="Y68" s="10"/>
      <c r="Z68" s="10"/>
      <c r="AA68" s="10"/>
      <c r="AB68" s="10"/>
      <c r="AC68" s="10"/>
      <c r="AD68" s="10"/>
      <c r="AE68" s="10"/>
    </row>
    <row r="69" spans="1:31" s="10" customFormat="1" ht="14.85" customHeight="1">
      <c r="A69" s="10"/>
      <c r="B69" s="182"/>
      <c r="C69" s="127"/>
      <c r="D69" s="183" t="s">
        <v>923</v>
      </c>
      <c r="E69" s="184"/>
      <c r="F69" s="184"/>
      <c r="G69" s="184"/>
      <c r="H69" s="184"/>
      <c r="I69" s="184"/>
      <c r="J69" s="185">
        <f>J268</f>
        <v>0</v>
      </c>
      <c r="K69" s="127"/>
      <c r="L69" s="186"/>
      <c r="S69" s="10"/>
      <c r="T69" s="10"/>
      <c r="U69" s="10"/>
      <c r="V69" s="10"/>
      <c r="W69" s="10"/>
      <c r="X69" s="10"/>
      <c r="Y69" s="10"/>
      <c r="Z69" s="10"/>
      <c r="AA69" s="10"/>
      <c r="AB69" s="10"/>
      <c r="AC69" s="10"/>
      <c r="AD69" s="10"/>
      <c r="AE69" s="10"/>
    </row>
    <row r="70" spans="1:31" s="10" customFormat="1" ht="14.85" customHeight="1">
      <c r="A70" s="10"/>
      <c r="B70" s="182"/>
      <c r="C70" s="127"/>
      <c r="D70" s="183" t="s">
        <v>924</v>
      </c>
      <c r="E70" s="184"/>
      <c r="F70" s="184"/>
      <c r="G70" s="184"/>
      <c r="H70" s="184"/>
      <c r="I70" s="184"/>
      <c r="J70" s="185">
        <f>J269</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925</v>
      </c>
      <c r="E71" s="184"/>
      <c r="F71" s="184"/>
      <c r="G71" s="184"/>
      <c r="H71" s="184"/>
      <c r="I71" s="184"/>
      <c r="J71" s="185">
        <f>J289</f>
        <v>0</v>
      </c>
      <c r="K71" s="127"/>
      <c r="L71" s="186"/>
      <c r="S71" s="10"/>
      <c r="T71" s="10"/>
      <c r="U71" s="10"/>
      <c r="V71" s="10"/>
      <c r="W71" s="10"/>
      <c r="X71" s="10"/>
      <c r="Y71" s="10"/>
      <c r="Z71" s="10"/>
      <c r="AA71" s="10"/>
      <c r="AB71" s="10"/>
      <c r="AC71" s="10"/>
      <c r="AD71" s="10"/>
      <c r="AE71" s="10"/>
    </row>
    <row r="72" spans="1:31" s="9" customFormat="1" ht="24.95" customHeight="1">
      <c r="A72" s="9"/>
      <c r="B72" s="176"/>
      <c r="C72" s="177"/>
      <c r="D72" s="178" t="s">
        <v>926</v>
      </c>
      <c r="E72" s="179"/>
      <c r="F72" s="179"/>
      <c r="G72" s="179"/>
      <c r="H72" s="179"/>
      <c r="I72" s="179"/>
      <c r="J72" s="180">
        <f>J314</f>
        <v>0</v>
      </c>
      <c r="K72" s="177"/>
      <c r="L72" s="181"/>
      <c r="S72" s="9"/>
      <c r="T72" s="9"/>
      <c r="U72" s="9"/>
      <c r="V72" s="9"/>
      <c r="W72" s="9"/>
      <c r="X72" s="9"/>
      <c r="Y72" s="9"/>
      <c r="Z72" s="9"/>
      <c r="AA72" s="9"/>
      <c r="AB72" s="9"/>
      <c r="AC72" s="9"/>
      <c r="AD72" s="9"/>
      <c r="AE72" s="9"/>
    </row>
    <row r="73" spans="1:31" s="2" customFormat="1" ht="21.8" customHeight="1">
      <c r="A73" s="40"/>
      <c r="B73" s="41"/>
      <c r="C73" s="42"/>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46"/>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46"/>
      <c r="S78" s="40"/>
      <c r="T78" s="40"/>
      <c r="U78" s="40"/>
      <c r="V78" s="40"/>
      <c r="W78" s="40"/>
      <c r="X78" s="40"/>
      <c r="Y78" s="40"/>
      <c r="Z78" s="40"/>
      <c r="AA78" s="40"/>
      <c r="AB78" s="40"/>
      <c r="AC78" s="40"/>
      <c r="AD78" s="40"/>
      <c r="AE78" s="40"/>
    </row>
    <row r="79" spans="1:31" s="2" customFormat="1" ht="24.95" customHeight="1">
      <c r="A79" s="40"/>
      <c r="B79" s="41"/>
      <c r="C79" s="25" t="s">
        <v>132</v>
      </c>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171" t="str">
        <f>E7</f>
        <v>Modernizace tiskového sálu vlády (atrium)</v>
      </c>
      <c r="F82" s="34"/>
      <c r="G82" s="34"/>
      <c r="H82" s="34"/>
      <c r="I82" s="42"/>
      <c r="J82" s="42"/>
      <c r="K82" s="42"/>
      <c r="L82" s="146"/>
      <c r="S82" s="40"/>
      <c r="T82" s="40"/>
      <c r="U82" s="40"/>
      <c r="V82" s="40"/>
      <c r="W82" s="40"/>
      <c r="X82" s="40"/>
      <c r="Y82" s="40"/>
      <c r="Z82" s="40"/>
      <c r="AA82" s="40"/>
      <c r="AB82" s="40"/>
      <c r="AC82" s="40"/>
      <c r="AD82" s="40"/>
      <c r="AE82" s="40"/>
    </row>
    <row r="83" spans="2:12" s="1" customFormat="1" ht="12" customHeight="1">
      <c r="B83" s="23"/>
      <c r="C83" s="34" t="s">
        <v>112</v>
      </c>
      <c r="D83" s="24"/>
      <c r="E83" s="24"/>
      <c r="F83" s="24"/>
      <c r="G83" s="24"/>
      <c r="H83" s="24"/>
      <c r="I83" s="24"/>
      <c r="J83" s="24"/>
      <c r="K83" s="24"/>
      <c r="L83" s="22"/>
    </row>
    <row r="84" spans="1:31" s="2" customFormat="1" ht="16.5" customHeight="1">
      <c r="A84" s="40"/>
      <c r="B84" s="41"/>
      <c r="C84" s="42"/>
      <c r="D84" s="42"/>
      <c r="E84" s="171" t="s">
        <v>919</v>
      </c>
      <c r="F84" s="42"/>
      <c r="G84" s="42"/>
      <c r="H84" s="42"/>
      <c r="I84" s="42"/>
      <c r="J84" s="42"/>
      <c r="K84" s="42"/>
      <c r="L84" s="146"/>
      <c r="S84" s="40"/>
      <c r="T84" s="40"/>
      <c r="U84" s="40"/>
      <c r="V84" s="40"/>
      <c r="W84" s="40"/>
      <c r="X84" s="40"/>
      <c r="Y84" s="40"/>
      <c r="Z84" s="40"/>
      <c r="AA84" s="40"/>
      <c r="AB84" s="40"/>
      <c r="AC84" s="40"/>
      <c r="AD84" s="40"/>
      <c r="AE84" s="40"/>
    </row>
    <row r="85" spans="1:31" s="2" customFormat="1" ht="12" customHeight="1">
      <c r="A85" s="40"/>
      <c r="B85" s="41"/>
      <c r="C85" s="34" t="s">
        <v>114</v>
      </c>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6.5" customHeight="1">
      <c r="A86" s="40"/>
      <c r="B86" s="41"/>
      <c r="C86" s="42"/>
      <c r="D86" s="42"/>
      <c r="E86" s="71" t="str">
        <f>E11</f>
        <v>D.1.4.4 - Silnoproudá elektrotechnika</v>
      </c>
      <c r="F86" s="42"/>
      <c r="G86" s="42"/>
      <c r="H86" s="42"/>
      <c r="I86" s="42"/>
      <c r="J86" s="42"/>
      <c r="K86" s="42"/>
      <c r="L86" s="146"/>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12" customHeight="1">
      <c r="A88" s="40"/>
      <c r="B88" s="41"/>
      <c r="C88" s="34" t="s">
        <v>21</v>
      </c>
      <c r="D88" s="42"/>
      <c r="E88" s="42"/>
      <c r="F88" s="29" t="str">
        <f>F14</f>
        <v>Úřad vlády ČR, Nábřeží Edvarda Beneše 4, 118 01</v>
      </c>
      <c r="G88" s="42"/>
      <c r="H88" s="42"/>
      <c r="I88" s="34" t="s">
        <v>23</v>
      </c>
      <c r="J88" s="74" t="str">
        <f>IF(J14="","",J14)</f>
        <v>5. 4. 2023</v>
      </c>
      <c r="K88" s="42"/>
      <c r="L88" s="146"/>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6"/>
      <c r="S89" s="40"/>
      <c r="T89" s="40"/>
      <c r="U89" s="40"/>
      <c r="V89" s="40"/>
      <c r="W89" s="40"/>
      <c r="X89" s="40"/>
      <c r="Y89" s="40"/>
      <c r="Z89" s="40"/>
      <c r="AA89" s="40"/>
      <c r="AB89" s="40"/>
      <c r="AC89" s="40"/>
      <c r="AD89" s="40"/>
      <c r="AE89" s="40"/>
    </row>
    <row r="90" spans="1:31" s="2" customFormat="1" ht="25.65" customHeight="1">
      <c r="A90" s="40"/>
      <c r="B90" s="41"/>
      <c r="C90" s="34" t="s">
        <v>25</v>
      </c>
      <c r="D90" s="42"/>
      <c r="E90" s="42"/>
      <c r="F90" s="29" t="str">
        <f>E17</f>
        <v>Úřad vlády České republiky</v>
      </c>
      <c r="G90" s="42"/>
      <c r="H90" s="42"/>
      <c r="I90" s="34" t="s">
        <v>33</v>
      </c>
      <c r="J90" s="38" t="str">
        <f>E23</f>
        <v>Ateliér Velehradský s.r.o.</v>
      </c>
      <c r="K90" s="42"/>
      <c r="L90" s="146"/>
      <c r="S90" s="40"/>
      <c r="T90" s="40"/>
      <c r="U90" s="40"/>
      <c r="V90" s="40"/>
      <c r="W90" s="40"/>
      <c r="X90" s="40"/>
      <c r="Y90" s="40"/>
      <c r="Z90" s="40"/>
      <c r="AA90" s="40"/>
      <c r="AB90" s="40"/>
      <c r="AC90" s="40"/>
      <c r="AD90" s="40"/>
      <c r="AE90" s="40"/>
    </row>
    <row r="91" spans="1:31" s="2" customFormat="1" ht="25.65" customHeight="1">
      <c r="A91" s="40"/>
      <c r="B91" s="41"/>
      <c r="C91" s="34" t="s">
        <v>31</v>
      </c>
      <c r="D91" s="42"/>
      <c r="E91" s="42"/>
      <c r="F91" s="29" t="str">
        <f>IF(E20="","",E20)</f>
        <v>Vyplň údaj</v>
      </c>
      <c r="G91" s="42"/>
      <c r="H91" s="42"/>
      <c r="I91" s="34" t="s">
        <v>38</v>
      </c>
      <c r="J91" s="38" t="str">
        <f>E26</f>
        <v>Arnošt Gőbel, MAR DESIGN</v>
      </c>
      <c r="K91" s="42"/>
      <c r="L91" s="146"/>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42"/>
      <c r="J92" s="42"/>
      <c r="K92" s="42"/>
      <c r="L92" s="146"/>
      <c r="S92" s="40"/>
      <c r="T92" s="40"/>
      <c r="U92" s="40"/>
      <c r="V92" s="40"/>
      <c r="W92" s="40"/>
      <c r="X92" s="40"/>
      <c r="Y92" s="40"/>
      <c r="Z92" s="40"/>
      <c r="AA92" s="40"/>
      <c r="AB92" s="40"/>
      <c r="AC92" s="40"/>
      <c r="AD92" s="40"/>
      <c r="AE92" s="40"/>
    </row>
    <row r="93" spans="1:31" s="11" customFormat="1" ht="29.25" customHeight="1">
      <c r="A93" s="187"/>
      <c r="B93" s="188"/>
      <c r="C93" s="189" t="s">
        <v>133</v>
      </c>
      <c r="D93" s="190" t="s">
        <v>60</v>
      </c>
      <c r="E93" s="190" t="s">
        <v>56</v>
      </c>
      <c r="F93" s="190" t="s">
        <v>57</v>
      </c>
      <c r="G93" s="190" t="s">
        <v>134</v>
      </c>
      <c r="H93" s="190" t="s">
        <v>135</v>
      </c>
      <c r="I93" s="190" t="s">
        <v>136</v>
      </c>
      <c r="J93" s="190" t="s">
        <v>119</v>
      </c>
      <c r="K93" s="191" t="s">
        <v>137</v>
      </c>
      <c r="L93" s="192"/>
      <c r="M93" s="94" t="s">
        <v>19</v>
      </c>
      <c r="N93" s="95" t="s">
        <v>45</v>
      </c>
      <c r="O93" s="95" t="s">
        <v>138</v>
      </c>
      <c r="P93" s="95" t="s">
        <v>139</v>
      </c>
      <c r="Q93" s="95" t="s">
        <v>140</v>
      </c>
      <c r="R93" s="95" t="s">
        <v>141</v>
      </c>
      <c r="S93" s="95" t="s">
        <v>142</v>
      </c>
      <c r="T93" s="96" t="s">
        <v>143</v>
      </c>
      <c r="U93" s="187"/>
      <c r="V93" s="187"/>
      <c r="W93" s="187"/>
      <c r="X93" s="187"/>
      <c r="Y93" s="187"/>
      <c r="Z93" s="187"/>
      <c r="AA93" s="187"/>
      <c r="AB93" s="187"/>
      <c r="AC93" s="187"/>
      <c r="AD93" s="187"/>
      <c r="AE93" s="187"/>
    </row>
    <row r="94" spans="1:63" s="2" customFormat="1" ht="22.8" customHeight="1">
      <c r="A94" s="40"/>
      <c r="B94" s="41"/>
      <c r="C94" s="101" t="s">
        <v>144</v>
      </c>
      <c r="D94" s="42"/>
      <c r="E94" s="42"/>
      <c r="F94" s="42"/>
      <c r="G94" s="42"/>
      <c r="H94" s="42"/>
      <c r="I94" s="42"/>
      <c r="J94" s="193">
        <f>BK94</f>
        <v>0</v>
      </c>
      <c r="K94" s="42"/>
      <c r="L94" s="46"/>
      <c r="M94" s="97"/>
      <c r="N94" s="194"/>
      <c r="O94" s="98"/>
      <c r="P94" s="195">
        <f>P95+P111+P314</f>
        <v>0</v>
      </c>
      <c r="Q94" s="98"/>
      <c r="R94" s="195">
        <f>R95+R111+R314</f>
        <v>0.23585000000000003</v>
      </c>
      <c r="S94" s="98"/>
      <c r="T94" s="196">
        <f>T95+T111+T314</f>
        <v>0.21805200000000002</v>
      </c>
      <c r="U94" s="40"/>
      <c r="V94" s="40"/>
      <c r="W94" s="40"/>
      <c r="X94" s="40"/>
      <c r="Y94" s="40"/>
      <c r="Z94" s="40"/>
      <c r="AA94" s="40"/>
      <c r="AB94" s="40"/>
      <c r="AC94" s="40"/>
      <c r="AD94" s="40"/>
      <c r="AE94" s="40"/>
      <c r="AT94" s="19" t="s">
        <v>74</v>
      </c>
      <c r="AU94" s="19" t="s">
        <v>120</v>
      </c>
      <c r="BK94" s="197">
        <f>BK95+BK111+BK314</f>
        <v>0</v>
      </c>
    </row>
    <row r="95" spans="1:63" s="12" customFormat="1" ht="25.9" customHeight="1">
      <c r="A95" s="12"/>
      <c r="B95" s="198"/>
      <c r="C95" s="199"/>
      <c r="D95" s="200" t="s">
        <v>74</v>
      </c>
      <c r="E95" s="201" t="s">
        <v>145</v>
      </c>
      <c r="F95" s="201" t="s">
        <v>146</v>
      </c>
      <c r="G95" s="199"/>
      <c r="H95" s="199"/>
      <c r="I95" s="202"/>
      <c r="J95" s="203">
        <f>BK95</f>
        <v>0</v>
      </c>
      <c r="K95" s="199"/>
      <c r="L95" s="204"/>
      <c r="M95" s="205"/>
      <c r="N95" s="206"/>
      <c r="O95" s="206"/>
      <c r="P95" s="207">
        <f>P96+P99</f>
        <v>0</v>
      </c>
      <c r="Q95" s="206"/>
      <c r="R95" s="207">
        <f>R96+R99</f>
        <v>0</v>
      </c>
      <c r="S95" s="206"/>
      <c r="T95" s="208">
        <f>T96+T99</f>
        <v>0.016</v>
      </c>
      <c r="U95" s="12"/>
      <c r="V95" s="12"/>
      <c r="W95" s="12"/>
      <c r="X95" s="12"/>
      <c r="Y95" s="12"/>
      <c r="Z95" s="12"/>
      <c r="AA95" s="12"/>
      <c r="AB95" s="12"/>
      <c r="AC95" s="12"/>
      <c r="AD95" s="12"/>
      <c r="AE95" s="12"/>
      <c r="AR95" s="209" t="s">
        <v>82</v>
      </c>
      <c r="AT95" s="210" t="s">
        <v>74</v>
      </c>
      <c r="AU95" s="210" t="s">
        <v>75</v>
      </c>
      <c r="AY95" s="209" t="s">
        <v>147</v>
      </c>
      <c r="BK95" s="211">
        <f>BK96+BK99</f>
        <v>0</v>
      </c>
    </row>
    <row r="96" spans="1:63" s="12" customFormat="1" ht="22.8" customHeight="1">
      <c r="A96" s="12"/>
      <c r="B96" s="198"/>
      <c r="C96" s="199"/>
      <c r="D96" s="200" t="s">
        <v>74</v>
      </c>
      <c r="E96" s="212" t="s">
        <v>148</v>
      </c>
      <c r="F96" s="212" t="s">
        <v>149</v>
      </c>
      <c r="G96" s="199"/>
      <c r="H96" s="199"/>
      <c r="I96" s="202"/>
      <c r="J96" s="213">
        <f>BK96</f>
        <v>0</v>
      </c>
      <c r="K96" s="199"/>
      <c r="L96" s="204"/>
      <c r="M96" s="205"/>
      <c r="N96" s="206"/>
      <c r="O96" s="206"/>
      <c r="P96" s="207">
        <f>SUM(P97:P98)</f>
        <v>0</v>
      </c>
      <c r="Q96" s="206"/>
      <c r="R96" s="207">
        <f>SUM(R97:R98)</f>
        <v>0</v>
      </c>
      <c r="S96" s="206"/>
      <c r="T96" s="208">
        <f>SUM(T97:T98)</f>
        <v>0.016</v>
      </c>
      <c r="U96" s="12"/>
      <c r="V96" s="12"/>
      <c r="W96" s="12"/>
      <c r="X96" s="12"/>
      <c r="Y96" s="12"/>
      <c r="Z96" s="12"/>
      <c r="AA96" s="12"/>
      <c r="AB96" s="12"/>
      <c r="AC96" s="12"/>
      <c r="AD96" s="12"/>
      <c r="AE96" s="12"/>
      <c r="AR96" s="209" t="s">
        <v>82</v>
      </c>
      <c r="AT96" s="210" t="s">
        <v>74</v>
      </c>
      <c r="AU96" s="210" t="s">
        <v>82</v>
      </c>
      <c r="AY96" s="209" t="s">
        <v>147</v>
      </c>
      <c r="BK96" s="211">
        <f>SUM(BK97:BK98)</f>
        <v>0</v>
      </c>
    </row>
    <row r="97" spans="1:65" s="2" customFormat="1" ht="21.75" customHeight="1">
      <c r="A97" s="40"/>
      <c r="B97" s="41"/>
      <c r="C97" s="214" t="s">
        <v>82</v>
      </c>
      <c r="D97" s="214" t="s">
        <v>150</v>
      </c>
      <c r="E97" s="215" t="s">
        <v>927</v>
      </c>
      <c r="F97" s="216" t="s">
        <v>928</v>
      </c>
      <c r="G97" s="217" t="s">
        <v>170</v>
      </c>
      <c r="H97" s="218">
        <v>8</v>
      </c>
      <c r="I97" s="219"/>
      <c r="J97" s="220">
        <f>ROUND(I97*H97,2)</f>
        <v>0</v>
      </c>
      <c r="K97" s="216" t="s">
        <v>154</v>
      </c>
      <c r="L97" s="46"/>
      <c r="M97" s="221" t="s">
        <v>19</v>
      </c>
      <c r="N97" s="222" t="s">
        <v>46</v>
      </c>
      <c r="O97" s="86"/>
      <c r="P97" s="223">
        <f>O97*H97</f>
        <v>0</v>
      </c>
      <c r="Q97" s="223">
        <v>0</v>
      </c>
      <c r="R97" s="223">
        <f>Q97*H97</f>
        <v>0</v>
      </c>
      <c r="S97" s="223">
        <v>0.002</v>
      </c>
      <c r="T97" s="224">
        <f>S97*H97</f>
        <v>0.016</v>
      </c>
      <c r="U97" s="40"/>
      <c r="V97" s="40"/>
      <c r="W97" s="40"/>
      <c r="X97" s="40"/>
      <c r="Y97" s="40"/>
      <c r="Z97" s="40"/>
      <c r="AA97" s="40"/>
      <c r="AB97" s="40"/>
      <c r="AC97" s="40"/>
      <c r="AD97" s="40"/>
      <c r="AE97" s="40"/>
      <c r="AR97" s="225" t="s">
        <v>155</v>
      </c>
      <c r="AT97" s="225" t="s">
        <v>150</v>
      </c>
      <c r="AU97" s="225" t="s">
        <v>84</v>
      </c>
      <c r="AY97" s="19" t="s">
        <v>147</v>
      </c>
      <c r="BE97" s="226">
        <f>IF(N97="základní",J97,0)</f>
        <v>0</v>
      </c>
      <c r="BF97" s="226">
        <f>IF(N97="snížená",J97,0)</f>
        <v>0</v>
      </c>
      <c r="BG97" s="226">
        <f>IF(N97="zákl. přenesená",J97,0)</f>
        <v>0</v>
      </c>
      <c r="BH97" s="226">
        <f>IF(N97="sníž. přenesená",J97,0)</f>
        <v>0</v>
      </c>
      <c r="BI97" s="226">
        <f>IF(N97="nulová",J97,0)</f>
        <v>0</v>
      </c>
      <c r="BJ97" s="19" t="s">
        <v>82</v>
      </c>
      <c r="BK97" s="226">
        <f>ROUND(I97*H97,2)</f>
        <v>0</v>
      </c>
      <c r="BL97" s="19" t="s">
        <v>155</v>
      </c>
      <c r="BM97" s="225" t="s">
        <v>929</v>
      </c>
    </row>
    <row r="98" spans="1:47" s="2" customFormat="1" ht="12">
      <c r="A98" s="40"/>
      <c r="B98" s="41"/>
      <c r="C98" s="42"/>
      <c r="D98" s="227" t="s">
        <v>157</v>
      </c>
      <c r="E98" s="42"/>
      <c r="F98" s="228" t="s">
        <v>930</v>
      </c>
      <c r="G98" s="42"/>
      <c r="H98" s="42"/>
      <c r="I98" s="229"/>
      <c r="J98" s="42"/>
      <c r="K98" s="42"/>
      <c r="L98" s="46"/>
      <c r="M98" s="230"/>
      <c r="N98" s="231"/>
      <c r="O98" s="86"/>
      <c r="P98" s="86"/>
      <c r="Q98" s="86"/>
      <c r="R98" s="86"/>
      <c r="S98" s="86"/>
      <c r="T98" s="87"/>
      <c r="U98" s="40"/>
      <c r="V98" s="40"/>
      <c r="W98" s="40"/>
      <c r="X98" s="40"/>
      <c r="Y98" s="40"/>
      <c r="Z98" s="40"/>
      <c r="AA98" s="40"/>
      <c r="AB98" s="40"/>
      <c r="AC98" s="40"/>
      <c r="AD98" s="40"/>
      <c r="AE98" s="40"/>
      <c r="AT98" s="19" t="s">
        <v>157</v>
      </c>
      <c r="AU98" s="19" t="s">
        <v>84</v>
      </c>
    </row>
    <row r="99" spans="1:63" s="12" customFormat="1" ht="22.8" customHeight="1">
      <c r="A99" s="12"/>
      <c r="B99" s="198"/>
      <c r="C99" s="199"/>
      <c r="D99" s="200" t="s">
        <v>74</v>
      </c>
      <c r="E99" s="212" t="s">
        <v>175</v>
      </c>
      <c r="F99" s="212" t="s">
        <v>176</v>
      </c>
      <c r="G99" s="199"/>
      <c r="H99" s="199"/>
      <c r="I99" s="202"/>
      <c r="J99" s="213">
        <f>BK99</f>
        <v>0</v>
      </c>
      <c r="K99" s="199"/>
      <c r="L99" s="204"/>
      <c r="M99" s="205"/>
      <c r="N99" s="206"/>
      <c r="O99" s="206"/>
      <c r="P99" s="207">
        <f>SUM(P100:P110)</f>
        <v>0</v>
      </c>
      <c r="Q99" s="206"/>
      <c r="R99" s="207">
        <f>SUM(R100:R110)</f>
        <v>0</v>
      </c>
      <c r="S99" s="206"/>
      <c r="T99" s="208">
        <f>SUM(T100:T110)</f>
        <v>0</v>
      </c>
      <c r="U99" s="12"/>
      <c r="V99" s="12"/>
      <c r="W99" s="12"/>
      <c r="X99" s="12"/>
      <c r="Y99" s="12"/>
      <c r="Z99" s="12"/>
      <c r="AA99" s="12"/>
      <c r="AB99" s="12"/>
      <c r="AC99" s="12"/>
      <c r="AD99" s="12"/>
      <c r="AE99" s="12"/>
      <c r="AR99" s="209" t="s">
        <v>82</v>
      </c>
      <c r="AT99" s="210" t="s">
        <v>74</v>
      </c>
      <c r="AU99" s="210" t="s">
        <v>82</v>
      </c>
      <c r="AY99" s="209" t="s">
        <v>147</v>
      </c>
      <c r="BK99" s="211">
        <f>SUM(BK100:BK110)</f>
        <v>0</v>
      </c>
    </row>
    <row r="100" spans="1:65" s="2" customFormat="1" ht="24.15" customHeight="1">
      <c r="A100" s="40"/>
      <c r="B100" s="41"/>
      <c r="C100" s="214" t="s">
        <v>84</v>
      </c>
      <c r="D100" s="214" t="s">
        <v>150</v>
      </c>
      <c r="E100" s="215" t="s">
        <v>177</v>
      </c>
      <c r="F100" s="216" t="s">
        <v>178</v>
      </c>
      <c r="G100" s="217" t="s">
        <v>179</v>
      </c>
      <c r="H100" s="218">
        <v>0.218</v>
      </c>
      <c r="I100" s="219"/>
      <c r="J100" s="220">
        <f>ROUND(I100*H100,2)</f>
        <v>0</v>
      </c>
      <c r="K100" s="216" t="s">
        <v>154</v>
      </c>
      <c r="L100" s="46"/>
      <c r="M100" s="221" t="s">
        <v>19</v>
      </c>
      <c r="N100" s="222" t="s">
        <v>46</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155</v>
      </c>
      <c r="AT100" s="225" t="s">
        <v>150</v>
      </c>
      <c r="AU100" s="225" t="s">
        <v>84</v>
      </c>
      <c r="AY100" s="19" t="s">
        <v>147</v>
      </c>
      <c r="BE100" s="226">
        <f>IF(N100="základní",J100,0)</f>
        <v>0</v>
      </c>
      <c r="BF100" s="226">
        <f>IF(N100="snížená",J100,0)</f>
        <v>0</v>
      </c>
      <c r="BG100" s="226">
        <f>IF(N100="zákl. přenesená",J100,0)</f>
        <v>0</v>
      </c>
      <c r="BH100" s="226">
        <f>IF(N100="sníž. přenesená",J100,0)</f>
        <v>0</v>
      </c>
      <c r="BI100" s="226">
        <f>IF(N100="nulová",J100,0)</f>
        <v>0</v>
      </c>
      <c r="BJ100" s="19" t="s">
        <v>82</v>
      </c>
      <c r="BK100" s="226">
        <f>ROUND(I100*H100,2)</f>
        <v>0</v>
      </c>
      <c r="BL100" s="19" t="s">
        <v>155</v>
      </c>
      <c r="BM100" s="225" t="s">
        <v>931</v>
      </c>
    </row>
    <row r="101" spans="1:47" s="2" customFormat="1" ht="12">
      <c r="A101" s="40"/>
      <c r="B101" s="41"/>
      <c r="C101" s="42"/>
      <c r="D101" s="227" t="s">
        <v>157</v>
      </c>
      <c r="E101" s="42"/>
      <c r="F101" s="228" t="s">
        <v>181</v>
      </c>
      <c r="G101" s="42"/>
      <c r="H101" s="42"/>
      <c r="I101" s="229"/>
      <c r="J101" s="42"/>
      <c r="K101" s="42"/>
      <c r="L101" s="46"/>
      <c r="M101" s="230"/>
      <c r="N101" s="231"/>
      <c r="O101" s="86"/>
      <c r="P101" s="86"/>
      <c r="Q101" s="86"/>
      <c r="R101" s="86"/>
      <c r="S101" s="86"/>
      <c r="T101" s="87"/>
      <c r="U101" s="40"/>
      <c r="V101" s="40"/>
      <c r="W101" s="40"/>
      <c r="X101" s="40"/>
      <c r="Y101" s="40"/>
      <c r="Z101" s="40"/>
      <c r="AA101" s="40"/>
      <c r="AB101" s="40"/>
      <c r="AC101" s="40"/>
      <c r="AD101" s="40"/>
      <c r="AE101" s="40"/>
      <c r="AT101" s="19" t="s">
        <v>157</v>
      </c>
      <c r="AU101" s="19" t="s">
        <v>84</v>
      </c>
    </row>
    <row r="102" spans="1:65" s="2" customFormat="1" ht="33" customHeight="1">
      <c r="A102" s="40"/>
      <c r="B102" s="41"/>
      <c r="C102" s="214" t="s">
        <v>167</v>
      </c>
      <c r="D102" s="214" t="s">
        <v>150</v>
      </c>
      <c r="E102" s="215" t="s">
        <v>183</v>
      </c>
      <c r="F102" s="216" t="s">
        <v>184</v>
      </c>
      <c r="G102" s="217" t="s">
        <v>179</v>
      </c>
      <c r="H102" s="218">
        <v>3.27</v>
      </c>
      <c r="I102" s="219"/>
      <c r="J102" s="220">
        <f>ROUND(I102*H102,2)</f>
        <v>0</v>
      </c>
      <c r="K102" s="216" t="s">
        <v>154</v>
      </c>
      <c r="L102" s="46"/>
      <c r="M102" s="221" t="s">
        <v>19</v>
      </c>
      <c r="N102" s="222" t="s">
        <v>46</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155</v>
      </c>
      <c r="AT102" s="225" t="s">
        <v>150</v>
      </c>
      <c r="AU102" s="225" t="s">
        <v>84</v>
      </c>
      <c r="AY102" s="19" t="s">
        <v>147</v>
      </c>
      <c r="BE102" s="226">
        <f>IF(N102="základní",J102,0)</f>
        <v>0</v>
      </c>
      <c r="BF102" s="226">
        <f>IF(N102="snížená",J102,0)</f>
        <v>0</v>
      </c>
      <c r="BG102" s="226">
        <f>IF(N102="zákl. přenesená",J102,0)</f>
        <v>0</v>
      </c>
      <c r="BH102" s="226">
        <f>IF(N102="sníž. přenesená",J102,0)</f>
        <v>0</v>
      </c>
      <c r="BI102" s="226">
        <f>IF(N102="nulová",J102,0)</f>
        <v>0</v>
      </c>
      <c r="BJ102" s="19" t="s">
        <v>82</v>
      </c>
      <c r="BK102" s="226">
        <f>ROUND(I102*H102,2)</f>
        <v>0</v>
      </c>
      <c r="BL102" s="19" t="s">
        <v>155</v>
      </c>
      <c r="BM102" s="225" t="s">
        <v>932</v>
      </c>
    </row>
    <row r="103" spans="1:47" s="2" customFormat="1" ht="12">
      <c r="A103" s="40"/>
      <c r="B103" s="41"/>
      <c r="C103" s="42"/>
      <c r="D103" s="227" t="s">
        <v>157</v>
      </c>
      <c r="E103" s="42"/>
      <c r="F103" s="228" t="s">
        <v>186</v>
      </c>
      <c r="G103" s="42"/>
      <c r="H103" s="42"/>
      <c r="I103" s="229"/>
      <c r="J103" s="42"/>
      <c r="K103" s="42"/>
      <c r="L103" s="46"/>
      <c r="M103" s="230"/>
      <c r="N103" s="231"/>
      <c r="O103" s="86"/>
      <c r="P103" s="86"/>
      <c r="Q103" s="86"/>
      <c r="R103" s="86"/>
      <c r="S103" s="86"/>
      <c r="T103" s="87"/>
      <c r="U103" s="40"/>
      <c r="V103" s="40"/>
      <c r="W103" s="40"/>
      <c r="X103" s="40"/>
      <c r="Y103" s="40"/>
      <c r="Z103" s="40"/>
      <c r="AA103" s="40"/>
      <c r="AB103" s="40"/>
      <c r="AC103" s="40"/>
      <c r="AD103" s="40"/>
      <c r="AE103" s="40"/>
      <c r="AT103" s="19" t="s">
        <v>157</v>
      </c>
      <c r="AU103" s="19" t="s">
        <v>84</v>
      </c>
    </row>
    <row r="104" spans="1:51" s="14" customFormat="1" ht="12">
      <c r="A104" s="14"/>
      <c r="B104" s="243"/>
      <c r="C104" s="244"/>
      <c r="D104" s="234" t="s">
        <v>159</v>
      </c>
      <c r="E104" s="244"/>
      <c r="F104" s="246" t="s">
        <v>933</v>
      </c>
      <c r="G104" s="244"/>
      <c r="H104" s="247">
        <v>3.27</v>
      </c>
      <c r="I104" s="248"/>
      <c r="J104" s="244"/>
      <c r="K104" s="244"/>
      <c r="L104" s="249"/>
      <c r="M104" s="250"/>
      <c r="N104" s="251"/>
      <c r="O104" s="251"/>
      <c r="P104" s="251"/>
      <c r="Q104" s="251"/>
      <c r="R104" s="251"/>
      <c r="S104" s="251"/>
      <c r="T104" s="252"/>
      <c r="U104" s="14"/>
      <c r="V104" s="14"/>
      <c r="W104" s="14"/>
      <c r="X104" s="14"/>
      <c r="Y104" s="14"/>
      <c r="Z104" s="14"/>
      <c r="AA104" s="14"/>
      <c r="AB104" s="14"/>
      <c r="AC104" s="14"/>
      <c r="AD104" s="14"/>
      <c r="AE104" s="14"/>
      <c r="AT104" s="253" t="s">
        <v>159</v>
      </c>
      <c r="AU104" s="253" t="s">
        <v>84</v>
      </c>
      <c r="AV104" s="14" t="s">
        <v>84</v>
      </c>
      <c r="AW104" s="14" t="s">
        <v>4</v>
      </c>
      <c r="AX104" s="14" t="s">
        <v>82</v>
      </c>
      <c r="AY104" s="253" t="s">
        <v>147</v>
      </c>
    </row>
    <row r="105" spans="1:65" s="2" customFormat="1" ht="21.75" customHeight="1">
      <c r="A105" s="40"/>
      <c r="B105" s="41"/>
      <c r="C105" s="214" t="s">
        <v>155</v>
      </c>
      <c r="D105" s="214" t="s">
        <v>150</v>
      </c>
      <c r="E105" s="215" t="s">
        <v>189</v>
      </c>
      <c r="F105" s="216" t="s">
        <v>190</v>
      </c>
      <c r="G105" s="217" t="s">
        <v>179</v>
      </c>
      <c r="H105" s="218">
        <v>0.218</v>
      </c>
      <c r="I105" s="219"/>
      <c r="J105" s="220">
        <f>ROUND(I105*H105,2)</f>
        <v>0</v>
      </c>
      <c r="K105" s="216" t="s">
        <v>154</v>
      </c>
      <c r="L105" s="46"/>
      <c r="M105" s="221" t="s">
        <v>19</v>
      </c>
      <c r="N105" s="222" t="s">
        <v>46</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155</v>
      </c>
      <c r="AT105" s="225" t="s">
        <v>150</v>
      </c>
      <c r="AU105" s="225" t="s">
        <v>84</v>
      </c>
      <c r="AY105" s="19" t="s">
        <v>147</v>
      </c>
      <c r="BE105" s="226">
        <f>IF(N105="základní",J105,0)</f>
        <v>0</v>
      </c>
      <c r="BF105" s="226">
        <f>IF(N105="snížená",J105,0)</f>
        <v>0</v>
      </c>
      <c r="BG105" s="226">
        <f>IF(N105="zákl. přenesená",J105,0)</f>
        <v>0</v>
      </c>
      <c r="BH105" s="226">
        <f>IF(N105="sníž. přenesená",J105,0)</f>
        <v>0</v>
      </c>
      <c r="BI105" s="226">
        <f>IF(N105="nulová",J105,0)</f>
        <v>0</v>
      </c>
      <c r="BJ105" s="19" t="s">
        <v>82</v>
      </c>
      <c r="BK105" s="226">
        <f>ROUND(I105*H105,2)</f>
        <v>0</v>
      </c>
      <c r="BL105" s="19" t="s">
        <v>155</v>
      </c>
      <c r="BM105" s="225" t="s">
        <v>934</v>
      </c>
    </row>
    <row r="106" spans="1:47" s="2" customFormat="1" ht="12">
      <c r="A106" s="40"/>
      <c r="B106" s="41"/>
      <c r="C106" s="42"/>
      <c r="D106" s="227" t="s">
        <v>157</v>
      </c>
      <c r="E106" s="42"/>
      <c r="F106" s="228" t="s">
        <v>192</v>
      </c>
      <c r="G106" s="42"/>
      <c r="H106" s="42"/>
      <c r="I106" s="229"/>
      <c r="J106" s="42"/>
      <c r="K106" s="42"/>
      <c r="L106" s="46"/>
      <c r="M106" s="230"/>
      <c r="N106" s="231"/>
      <c r="O106" s="86"/>
      <c r="P106" s="86"/>
      <c r="Q106" s="86"/>
      <c r="R106" s="86"/>
      <c r="S106" s="86"/>
      <c r="T106" s="87"/>
      <c r="U106" s="40"/>
      <c r="V106" s="40"/>
      <c r="W106" s="40"/>
      <c r="X106" s="40"/>
      <c r="Y106" s="40"/>
      <c r="Z106" s="40"/>
      <c r="AA106" s="40"/>
      <c r="AB106" s="40"/>
      <c r="AC106" s="40"/>
      <c r="AD106" s="40"/>
      <c r="AE106" s="40"/>
      <c r="AT106" s="19" t="s">
        <v>157</v>
      </c>
      <c r="AU106" s="19" t="s">
        <v>84</v>
      </c>
    </row>
    <row r="107" spans="1:65" s="2" customFormat="1" ht="24.15" customHeight="1">
      <c r="A107" s="40"/>
      <c r="B107" s="41"/>
      <c r="C107" s="214" t="s">
        <v>182</v>
      </c>
      <c r="D107" s="214" t="s">
        <v>150</v>
      </c>
      <c r="E107" s="215" t="s">
        <v>194</v>
      </c>
      <c r="F107" s="216" t="s">
        <v>195</v>
      </c>
      <c r="G107" s="217" t="s">
        <v>179</v>
      </c>
      <c r="H107" s="218">
        <v>1.962</v>
      </c>
      <c r="I107" s="219"/>
      <c r="J107" s="220">
        <f>ROUND(I107*H107,2)</f>
        <v>0</v>
      </c>
      <c r="K107" s="216" t="s">
        <v>154</v>
      </c>
      <c r="L107" s="46"/>
      <c r="M107" s="221" t="s">
        <v>19</v>
      </c>
      <c r="N107" s="222" t="s">
        <v>46</v>
      </c>
      <c r="O107" s="86"/>
      <c r="P107" s="223">
        <f>O107*H107</f>
        <v>0</v>
      </c>
      <c r="Q107" s="223">
        <v>0</v>
      </c>
      <c r="R107" s="223">
        <f>Q107*H107</f>
        <v>0</v>
      </c>
      <c r="S107" s="223">
        <v>0</v>
      </c>
      <c r="T107" s="224">
        <f>S107*H107</f>
        <v>0</v>
      </c>
      <c r="U107" s="40"/>
      <c r="V107" s="40"/>
      <c r="W107" s="40"/>
      <c r="X107" s="40"/>
      <c r="Y107" s="40"/>
      <c r="Z107" s="40"/>
      <c r="AA107" s="40"/>
      <c r="AB107" s="40"/>
      <c r="AC107" s="40"/>
      <c r="AD107" s="40"/>
      <c r="AE107" s="40"/>
      <c r="AR107" s="225" t="s">
        <v>155</v>
      </c>
      <c r="AT107" s="225" t="s">
        <v>150</v>
      </c>
      <c r="AU107" s="225" t="s">
        <v>84</v>
      </c>
      <c r="AY107" s="19" t="s">
        <v>147</v>
      </c>
      <c r="BE107" s="226">
        <f>IF(N107="základní",J107,0)</f>
        <v>0</v>
      </c>
      <c r="BF107" s="226">
        <f>IF(N107="snížená",J107,0)</f>
        <v>0</v>
      </c>
      <c r="BG107" s="226">
        <f>IF(N107="zákl. přenesená",J107,0)</f>
        <v>0</v>
      </c>
      <c r="BH107" s="226">
        <f>IF(N107="sníž. přenesená",J107,0)</f>
        <v>0</v>
      </c>
      <c r="BI107" s="226">
        <f>IF(N107="nulová",J107,0)</f>
        <v>0</v>
      </c>
      <c r="BJ107" s="19" t="s">
        <v>82</v>
      </c>
      <c r="BK107" s="226">
        <f>ROUND(I107*H107,2)</f>
        <v>0</v>
      </c>
      <c r="BL107" s="19" t="s">
        <v>155</v>
      </c>
      <c r="BM107" s="225" t="s">
        <v>935</v>
      </c>
    </row>
    <row r="108" spans="1:47" s="2" customFormat="1" ht="12">
      <c r="A108" s="40"/>
      <c r="B108" s="41"/>
      <c r="C108" s="42"/>
      <c r="D108" s="227" t="s">
        <v>157</v>
      </c>
      <c r="E108" s="42"/>
      <c r="F108" s="228" t="s">
        <v>197</v>
      </c>
      <c r="G108" s="42"/>
      <c r="H108" s="42"/>
      <c r="I108" s="229"/>
      <c r="J108" s="42"/>
      <c r="K108" s="42"/>
      <c r="L108" s="46"/>
      <c r="M108" s="230"/>
      <c r="N108" s="231"/>
      <c r="O108" s="86"/>
      <c r="P108" s="86"/>
      <c r="Q108" s="86"/>
      <c r="R108" s="86"/>
      <c r="S108" s="86"/>
      <c r="T108" s="87"/>
      <c r="U108" s="40"/>
      <c r="V108" s="40"/>
      <c r="W108" s="40"/>
      <c r="X108" s="40"/>
      <c r="Y108" s="40"/>
      <c r="Z108" s="40"/>
      <c r="AA108" s="40"/>
      <c r="AB108" s="40"/>
      <c r="AC108" s="40"/>
      <c r="AD108" s="40"/>
      <c r="AE108" s="40"/>
      <c r="AT108" s="19" t="s">
        <v>157</v>
      </c>
      <c r="AU108" s="19" t="s">
        <v>84</v>
      </c>
    </row>
    <row r="109" spans="1:51" s="14" customFormat="1" ht="12">
      <c r="A109" s="14"/>
      <c r="B109" s="243"/>
      <c r="C109" s="244"/>
      <c r="D109" s="234" t="s">
        <v>159</v>
      </c>
      <c r="E109" s="244"/>
      <c r="F109" s="246" t="s">
        <v>936</v>
      </c>
      <c r="G109" s="244"/>
      <c r="H109" s="247">
        <v>1.962</v>
      </c>
      <c r="I109" s="248"/>
      <c r="J109" s="244"/>
      <c r="K109" s="244"/>
      <c r="L109" s="249"/>
      <c r="M109" s="250"/>
      <c r="N109" s="251"/>
      <c r="O109" s="251"/>
      <c r="P109" s="251"/>
      <c r="Q109" s="251"/>
      <c r="R109" s="251"/>
      <c r="S109" s="251"/>
      <c r="T109" s="252"/>
      <c r="U109" s="14"/>
      <c r="V109" s="14"/>
      <c r="W109" s="14"/>
      <c r="X109" s="14"/>
      <c r="Y109" s="14"/>
      <c r="Z109" s="14"/>
      <c r="AA109" s="14"/>
      <c r="AB109" s="14"/>
      <c r="AC109" s="14"/>
      <c r="AD109" s="14"/>
      <c r="AE109" s="14"/>
      <c r="AT109" s="253" t="s">
        <v>159</v>
      </c>
      <c r="AU109" s="253" t="s">
        <v>84</v>
      </c>
      <c r="AV109" s="14" t="s">
        <v>84</v>
      </c>
      <c r="AW109" s="14" t="s">
        <v>4</v>
      </c>
      <c r="AX109" s="14" t="s">
        <v>82</v>
      </c>
      <c r="AY109" s="253" t="s">
        <v>147</v>
      </c>
    </row>
    <row r="110" spans="1:65" s="2" customFormat="1" ht="24.15" customHeight="1">
      <c r="A110" s="40"/>
      <c r="B110" s="41"/>
      <c r="C110" s="214" t="s">
        <v>188</v>
      </c>
      <c r="D110" s="214" t="s">
        <v>150</v>
      </c>
      <c r="E110" s="215" t="s">
        <v>200</v>
      </c>
      <c r="F110" s="216" t="s">
        <v>201</v>
      </c>
      <c r="G110" s="217" t="s">
        <v>179</v>
      </c>
      <c r="H110" s="218">
        <v>0.218</v>
      </c>
      <c r="I110" s="219"/>
      <c r="J110" s="220">
        <f>ROUND(I110*H110,2)</f>
        <v>0</v>
      </c>
      <c r="K110" s="216" t="s">
        <v>202</v>
      </c>
      <c r="L110" s="46"/>
      <c r="M110" s="221" t="s">
        <v>19</v>
      </c>
      <c r="N110" s="222" t="s">
        <v>46</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155</v>
      </c>
      <c r="AT110" s="225" t="s">
        <v>150</v>
      </c>
      <c r="AU110" s="225" t="s">
        <v>84</v>
      </c>
      <c r="AY110" s="19" t="s">
        <v>147</v>
      </c>
      <c r="BE110" s="226">
        <f>IF(N110="základní",J110,0)</f>
        <v>0</v>
      </c>
      <c r="BF110" s="226">
        <f>IF(N110="snížená",J110,0)</f>
        <v>0</v>
      </c>
      <c r="BG110" s="226">
        <f>IF(N110="zákl. přenesená",J110,0)</f>
        <v>0</v>
      </c>
      <c r="BH110" s="226">
        <f>IF(N110="sníž. přenesená",J110,0)</f>
        <v>0</v>
      </c>
      <c r="BI110" s="226">
        <f>IF(N110="nulová",J110,0)</f>
        <v>0</v>
      </c>
      <c r="BJ110" s="19" t="s">
        <v>82</v>
      </c>
      <c r="BK110" s="226">
        <f>ROUND(I110*H110,2)</f>
        <v>0</v>
      </c>
      <c r="BL110" s="19" t="s">
        <v>155</v>
      </c>
      <c r="BM110" s="225" t="s">
        <v>937</v>
      </c>
    </row>
    <row r="111" spans="1:63" s="12" customFormat="1" ht="25.9" customHeight="1">
      <c r="A111" s="12"/>
      <c r="B111" s="198"/>
      <c r="C111" s="199"/>
      <c r="D111" s="200" t="s">
        <v>74</v>
      </c>
      <c r="E111" s="201" t="s">
        <v>204</v>
      </c>
      <c r="F111" s="201" t="s">
        <v>205</v>
      </c>
      <c r="G111" s="199"/>
      <c r="H111" s="199"/>
      <c r="I111" s="202"/>
      <c r="J111" s="203">
        <f>BK111</f>
        <v>0</v>
      </c>
      <c r="K111" s="199"/>
      <c r="L111" s="204"/>
      <c r="M111" s="205"/>
      <c r="N111" s="206"/>
      <c r="O111" s="206"/>
      <c r="P111" s="207">
        <f>P112+P289</f>
        <v>0</v>
      </c>
      <c r="Q111" s="206"/>
      <c r="R111" s="207">
        <f>R112+R289</f>
        <v>0.23585000000000003</v>
      </c>
      <c r="S111" s="206"/>
      <c r="T111" s="208">
        <f>T112+T289</f>
        <v>0.202052</v>
      </c>
      <c r="U111" s="12"/>
      <c r="V111" s="12"/>
      <c r="W111" s="12"/>
      <c r="X111" s="12"/>
      <c r="Y111" s="12"/>
      <c r="Z111" s="12"/>
      <c r="AA111" s="12"/>
      <c r="AB111" s="12"/>
      <c r="AC111" s="12"/>
      <c r="AD111" s="12"/>
      <c r="AE111" s="12"/>
      <c r="AR111" s="209" t="s">
        <v>84</v>
      </c>
      <c r="AT111" s="210" t="s">
        <v>74</v>
      </c>
      <c r="AU111" s="210" t="s">
        <v>75</v>
      </c>
      <c r="AY111" s="209" t="s">
        <v>147</v>
      </c>
      <c r="BK111" s="211">
        <f>BK112+BK289</f>
        <v>0</v>
      </c>
    </row>
    <row r="112" spans="1:63" s="12" customFormat="1" ht="22.8" customHeight="1">
      <c r="A112" s="12"/>
      <c r="B112" s="198"/>
      <c r="C112" s="199"/>
      <c r="D112" s="200" t="s">
        <v>74</v>
      </c>
      <c r="E112" s="212" t="s">
        <v>938</v>
      </c>
      <c r="F112" s="212" t="s">
        <v>939</v>
      </c>
      <c r="G112" s="199"/>
      <c r="H112" s="199"/>
      <c r="I112" s="202"/>
      <c r="J112" s="213">
        <f>BK112</f>
        <v>0</v>
      </c>
      <c r="K112" s="199"/>
      <c r="L112" s="204"/>
      <c r="M112" s="205"/>
      <c r="N112" s="206"/>
      <c r="O112" s="206"/>
      <c r="P112" s="207">
        <f>P113+SUM(P114:P269)</f>
        <v>0</v>
      </c>
      <c r="Q112" s="206"/>
      <c r="R112" s="207">
        <f>R113+SUM(R114:R269)</f>
        <v>0.23077000000000003</v>
      </c>
      <c r="S112" s="206"/>
      <c r="T112" s="208">
        <f>T113+SUM(T114:T269)</f>
        <v>0.202052</v>
      </c>
      <c r="U112" s="12"/>
      <c r="V112" s="12"/>
      <c r="W112" s="12"/>
      <c r="X112" s="12"/>
      <c r="Y112" s="12"/>
      <c r="Z112" s="12"/>
      <c r="AA112" s="12"/>
      <c r="AB112" s="12"/>
      <c r="AC112" s="12"/>
      <c r="AD112" s="12"/>
      <c r="AE112" s="12"/>
      <c r="AR112" s="209" t="s">
        <v>84</v>
      </c>
      <c r="AT112" s="210" t="s">
        <v>74</v>
      </c>
      <c r="AU112" s="210" t="s">
        <v>82</v>
      </c>
      <c r="AY112" s="209" t="s">
        <v>147</v>
      </c>
      <c r="BK112" s="211">
        <f>BK113+SUM(BK114:BK269)</f>
        <v>0</v>
      </c>
    </row>
    <row r="113" spans="1:65" s="2" customFormat="1" ht="24.15" customHeight="1">
      <c r="A113" s="40"/>
      <c r="B113" s="41"/>
      <c r="C113" s="214" t="s">
        <v>193</v>
      </c>
      <c r="D113" s="214" t="s">
        <v>150</v>
      </c>
      <c r="E113" s="215" t="s">
        <v>940</v>
      </c>
      <c r="F113" s="216" t="s">
        <v>941</v>
      </c>
      <c r="G113" s="217" t="s">
        <v>170</v>
      </c>
      <c r="H113" s="218">
        <v>140</v>
      </c>
      <c r="I113" s="219"/>
      <c r="J113" s="220">
        <f>ROUND(I113*H113,2)</f>
        <v>0</v>
      </c>
      <c r="K113" s="216" t="s">
        <v>154</v>
      </c>
      <c r="L113" s="46"/>
      <c r="M113" s="221" t="s">
        <v>19</v>
      </c>
      <c r="N113" s="222" t="s">
        <v>46</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211</v>
      </c>
      <c r="AT113" s="225" t="s">
        <v>150</v>
      </c>
      <c r="AU113" s="225" t="s">
        <v>84</v>
      </c>
      <c r="AY113" s="19" t="s">
        <v>147</v>
      </c>
      <c r="BE113" s="226">
        <f>IF(N113="základní",J113,0)</f>
        <v>0</v>
      </c>
      <c r="BF113" s="226">
        <f>IF(N113="snížená",J113,0)</f>
        <v>0</v>
      </c>
      <c r="BG113" s="226">
        <f>IF(N113="zákl. přenesená",J113,0)</f>
        <v>0</v>
      </c>
      <c r="BH113" s="226">
        <f>IF(N113="sníž. přenesená",J113,0)</f>
        <v>0</v>
      </c>
      <c r="BI113" s="226">
        <f>IF(N113="nulová",J113,0)</f>
        <v>0</v>
      </c>
      <c r="BJ113" s="19" t="s">
        <v>82</v>
      </c>
      <c r="BK113" s="226">
        <f>ROUND(I113*H113,2)</f>
        <v>0</v>
      </c>
      <c r="BL113" s="19" t="s">
        <v>211</v>
      </c>
      <c r="BM113" s="225" t="s">
        <v>942</v>
      </c>
    </row>
    <row r="114" spans="1:47" s="2" customFormat="1" ht="12">
      <c r="A114" s="40"/>
      <c r="B114" s="41"/>
      <c r="C114" s="42"/>
      <c r="D114" s="227" t="s">
        <v>157</v>
      </c>
      <c r="E114" s="42"/>
      <c r="F114" s="228" t="s">
        <v>943</v>
      </c>
      <c r="G114" s="42"/>
      <c r="H114" s="42"/>
      <c r="I114" s="229"/>
      <c r="J114" s="42"/>
      <c r="K114" s="42"/>
      <c r="L114" s="46"/>
      <c r="M114" s="230"/>
      <c r="N114" s="231"/>
      <c r="O114" s="86"/>
      <c r="P114" s="86"/>
      <c r="Q114" s="86"/>
      <c r="R114" s="86"/>
      <c r="S114" s="86"/>
      <c r="T114" s="87"/>
      <c r="U114" s="40"/>
      <c r="V114" s="40"/>
      <c r="W114" s="40"/>
      <c r="X114" s="40"/>
      <c r="Y114" s="40"/>
      <c r="Z114" s="40"/>
      <c r="AA114" s="40"/>
      <c r="AB114" s="40"/>
      <c r="AC114" s="40"/>
      <c r="AD114" s="40"/>
      <c r="AE114" s="40"/>
      <c r="AT114" s="19" t="s">
        <v>157</v>
      </c>
      <c r="AU114" s="19" t="s">
        <v>84</v>
      </c>
    </row>
    <row r="115" spans="1:65" s="2" customFormat="1" ht="16.5" customHeight="1">
      <c r="A115" s="40"/>
      <c r="B115" s="41"/>
      <c r="C115" s="271" t="s">
        <v>199</v>
      </c>
      <c r="D115" s="271" t="s">
        <v>660</v>
      </c>
      <c r="E115" s="272" t="s">
        <v>944</v>
      </c>
      <c r="F115" s="273" t="s">
        <v>945</v>
      </c>
      <c r="G115" s="274" t="s">
        <v>170</v>
      </c>
      <c r="H115" s="275">
        <v>140</v>
      </c>
      <c r="I115" s="276"/>
      <c r="J115" s="277">
        <f>ROUND(I115*H115,2)</f>
        <v>0</v>
      </c>
      <c r="K115" s="273" t="s">
        <v>154</v>
      </c>
      <c r="L115" s="278"/>
      <c r="M115" s="279" t="s">
        <v>19</v>
      </c>
      <c r="N115" s="280" t="s">
        <v>46</v>
      </c>
      <c r="O115" s="86"/>
      <c r="P115" s="223">
        <f>O115*H115</f>
        <v>0</v>
      </c>
      <c r="Q115" s="223">
        <v>0.00018</v>
      </c>
      <c r="R115" s="223">
        <f>Q115*H115</f>
        <v>0.0252</v>
      </c>
      <c r="S115" s="223">
        <v>0</v>
      </c>
      <c r="T115" s="224">
        <f>S115*H115</f>
        <v>0</v>
      </c>
      <c r="U115" s="40"/>
      <c r="V115" s="40"/>
      <c r="W115" s="40"/>
      <c r="X115" s="40"/>
      <c r="Y115" s="40"/>
      <c r="Z115" s="40"/>
      <c r="AA115" s="40"/>
      <c r="AB115" s="40"/>
      <c r="AC115" s="40"/>
      <c r="AD115" s="40"/>
      <c r="AE115" s="40"/>
      <c r="AR115" s="225" t="s">
        <v>382</v>
      </c>
      <c r="AT115" s="225" t="s">
        <v>660</v>
      </c>
      <c r="AU115" s="225" t="s">
        <v>84</v>
      </c>
      <c r="AY115" s="19" t="s">
        <v>147</v>
      </c>
      <c r="BE115" s="226">
        <f>IF(N115="základní",J115,0)</f>
        <v>0</v>
      </c>
      <c r="BF115" s="226">
        <f>IF(N115="snížená",J115,0)</f>
        <v>0</v>
      </c>
      <c r="BG115" s="226">
        <f>IF(N115="zákl. přenesená",J115,0)</f>
        <v>0</v>
      </c>
      <c r="BH115" s="226">
        <f>IF(N115="sníž. přenesená",J115,0)</f>
        <v>0</v>
      </c>
      <c r="BI115" s="226">
        <f>IF(N115="nulová",J115,0)</f>
        <v>0</v>
      </c>
      <c r="BJ115" s="19" t="s">
        <v>82</v>
      </c>
      <c r="BK115" s="226">
        <f>ROUND(I115*H115,2)</f>
        <v>0</v>
      </c>
      <c r="BL115" s="19" t="s">
        <v>211</v>
      </c>
      <c r="BM115" s="225" t="s">
        <v>946</v>
      </c>
    </row>
    <row r="116" spans="1:65" s="2" customFormat="1" ht="24.15" customHeight="1">
      <c r="A116" s="40"/>
      <c r="B116" s="41"/>
      <c r="C116" s="214" t="s">
        <v>148</v>
      </c>
      <c r="D116" s="214" t="s">
        <v>150</v>
      </c>
      <c r="E116" s="215" t="s">
        <v>947</v>
      </c>
      <c r="F116" s="216" t="s">
        <v>948</v>
      </c>
      <c r="G116" s="217" t="s">
        <v>442</v>
      </c>
      <c r="H116" s="218">
        <v>5</v>
      </c>
      <c r="I116" s="219"/>
      <c r="J116" s="220">
        <f>ROUND(I116*H116,2)</f>
        <v>0</v>
      </c>
      <c r="K116" s="216" t="s">
        <v>154</v>
      </c>
      <c r="L116" s="46"/>
      <c r="M116" s="221" t="s">
        <v>19</v>
      </c>
      <c r="N116" s="222" t="s">
        <v>46</v>
      </c>
      <c r="O116" s="86"/>
      <c r="P116" s="223">
        <f>O116*H116</f>
        <v>0</v>
      </c>
      <c r="Q116" s="223">
        <v>0</v>
      </c>
      <c r="R116" s="223">
        <f>Q116*H116</f>
        <v>0</v>
      </c>
      <c r="S116" s="223">
        <v>0</v>
      </c>
      <c r="T116" s="224">
        <f>S116*H116</f>
        <v>0</v>
      </c>
      <c r="U116" s="40"/>
      <c r="V116" s="40"/>
      <c r="W116" s="40"/>
      <c r="X116" s="40"/>
      <c r="Y116" s="40"/>
      <c r="Z116" s="40"/>
      <c r="AA116" s="40"/>
      <c r="AB116" s="40"/>
      <c r="AC116" s="40"/>
      <c r="AD116" s="40"/>
      <c r="AE116" s="40"/>
      <c r="AR116" s="225" t="s">
        <v>211</v>
      </c>
      <c r="AT116" s="225" t="s">
        <v>150</v>
      </c>
      <c r="AU116" s="225" t="s">
        <v>84</v>
      </c>
      <c r="AY116" s="19" t="s">
        <v>147</v>
      </c>
      <c r="BE116" s="226">
        <f>IF(N116="základní",J116,0)</f>
        <v>0</v>
      </c>
      <c r="BF116" s="226">
        <f>IF(N116="snížená",J116,0)</f>
        <v>0</v>
      </c>
      <c r="BG116" s="226">
        <f>IF(N116="zákl. přenesená",J116,0)</f>
        <v>0</v>
      </c>
      <c r="BH116" s="226">
        <f>IF(N116="sníž. přenesená",J116,0)</f>
        <v>0</v>
      </c>
      <c r="BI116" s="226">
        <f>IF(N116="nulová",J116,0)</f>
        <v>0</v>
      </c>
      <c r="BJ116" s="19" t="s">
        <v>82</v>
      </c>
      <c r="BK116" s="226">
        <f>ROUND(I116*H116,2)</f>
        <v>0</v>
      </c>
      <c r="BL116" s="19" t="s">
        <v>211</v>
      </c>
      <c r="BM116" s="225" t="s">
        <v>949</v>
      </c>
    </row>
    <row r="117" spans="1:47" s="2" customFormat="1" ht="12">
      <c r="A117" s="40"/>
      <c r="B117" s="41"/>
      <c r="C117" s="42"/>
      <c r="D117" s="227" t="s">
        <v>157</v>
      </c>
      <c r="E117" s="42"/>
      <c r="F117" s="228" t="s">
        <v>950</v>
      </c>
      <c r="G117" s="42"/>
      <c r="H117" s="42"/>
      <c r="I117" s="229"/>
      <c r="J117" s="42"/>
      <c r="K117" s="42"/>
      <c r="L117" s="46"/>
      <c r="M117" s="230"/>
      <c r="N117" s="231"/>
      <c r="O117" s="86"/>
      <c r="P117" s="86"/>
      <c r="Q117" s="86"/>
      <c r="R117" s="86"/>
      <c r="S117" s="86"/>
      <c r="T117" s="87"/>
      <c r="U117" s="40"/>
      <c r="V117" s="40"/>
      <c r="W117" s="40"/>
      <c r="X117" s="40"/>
      <c r="Y117" s="40"/>
      <c r="Z117" s="40"/>
      <c r="AA117" s="40"/>
      <c r="AB117" s="40"/>
      <c r="AC117" s="40"/>
      <c r="AD117" s="40"/>
      <c r="AE117" s="40"/>
      <c r="AT117" s="19" t="s">
        <v>157</v>
      </c>
      <c r="AU117" s="19" t="s">
        <v>84</v>
      </c>
    </row>
    <row r="118" spans="1:65" s="2" customFormat="1" ht="16.5" customHeight="1">
      <c r="A118" s="40"/>
      <c r="B118" s="41"/>
      <c r="C118" s="271" t="s">
        <v>215</v>
      </c>
      <c r="D118" s="271" t="s">
        <v>660</v>
      </c>
      <c r="E118" s="272" t="s">
        <v>951</v>
      </c>
      <c r="F118" s="273" t="s">
        <v>952</v>
      </c>
      <c r="G118" s="274" t="s">
        <v>442</v>
      </c>
      <c r="H118" s="275">
        <v>5</v>
      </c>
      <c r="I118" s="276"/>
      <c r="J118" s="277">
        <f>ROUND(I118*H118,2)</f>
        <v>0</v>
      </c>
      <c r="K118" s="273" t="s">
        <v>154</v>
      </c>
      <c r="L118" s="278"/>
      <c r="M118" s="279" t="s">
        <v>19</v>
      </c>
      <c r="N118" s="280" t="s">
        <v>46</v>
      </c>
      <c r="O118" s="86"/>
      <c r="P118" s="223">
        <f>O118*H118</f>
        <v>0</v>
      </c>
      <c r="Q118" s="223">
        <v>4E-05</v>
      </c>
      <c r="R118" s="223">
        <f>Q118*H118</f>
        <v>0.0002</v>
      </c>
      <c r="S118" s="223">
        <v>0</v>
      </c>
      <c r="T118" s="224">
        <f>S118*H118</f>
        <v>0</v>
      </c>
      <c r="U118" s="40"/>
      <c r="V118" s="40"/>
      <c r="W118" s="40"/>
      <c r="X118" s="40"/>
      <c r="Y118" s="40"/>
      <c r="Z118" s="40"/>
      <c r="AA118" s="40"/>
      <c r="AB118" s="40"/>
      <c r="AC118" s="40"/>
      <c r="AD118" s="40"/>
      <c r="AE118" s="40"/>
      <c r="AR118" s="225" t="s">
        <v>382</v>
      </c>
      <c r="AT118" s="225" t="s">
        <v>660</v>
      </c>
      <c r="AU118" s="225" t="s">
        <v>84</v>
      </c>
      <c r="AY118" s="19" t="s">
        <v>147</v>
      </c>
      <c r="BE118" s="226">
        <f>IF(N118="základní",J118,0)</f>
        <v>0</v>
      </c>
      <c r="BF118" s="226">
        <f>IF(N118="snížená",J118,0)</f>
        <v>0</v>
      </c>
      <c r="BG118" s="226">
        <f>IF(N118="zákl. přenesená",J118,0)</f>
        <v>0</v>
      </c>
      <c r="BH118" s="226">
        <f>IF(N118="sníž. přenesená",J118,0)</f>
        <v>0</v>
      </c>
      <c r="BI118" s="226">
        <f>IF(N118="nulová",J118,0)</f>
        <v>0</v>
      </c>
      <c r="BJ118" s="19" t="s">
        <v>82</v>
      </c>
      <c r="BK118" s="226">
        <f>ROUND(I118*H118,2)</f>
        <v>0</v>
      </c>
      <c r="BL118" s="19" t="s">
        <v>211</v>
      </c>
      <c r="BM118" s="225" t="s">
        <v>953</v>
      </c>
    </row>
    <row r="119" spans="1:65" s="2" customFormat="1" ht="24.15" customHeight="1">
      <c r="A119" s="40"/>
      <c r="B119" s="41"/>
      <c r="C119" s="214" t="s">
        <v>219</v>
      </c>
      <c r="D119" s="214" t="s">
        <v>150</v>
      </c>
      <c r="E119" s="215" t="s">
        <v>954</v>
      </c>
      <c r="F119" s="216" t="s">
        <v>955</v>
      </c>
      <c r="G119" s="217" t="s">
        <v>442</v>
      </c>
      <c r="H119" s="218">
        <v>28</v>
      </c>
      <c r="I119" s="219"/>
      <c r="J119" s="220">
        <f>ROUND(I119*H119,2)</f>
        <v>0</v>
      </c>
      <c r="K119" s="216" t="s">
        <v>154</v>
      </c>
      <c r="L119" s="46"/>
      <c r="M119" s="221" t="s">
        <v>19</v>
      </c>
      <c r="N119" s="222" t="s">
        <v>46</v>
      </c>
      <c r="O119" s="86"/>
      <c r="P119" s="223">
        <f>O119*H119</f>
        <v>0</v>
      </c>
      <c r="Q119" s="223">
        <v>0</v>
      </c>
      <c r="R119" s="223">
        <f>Q119*H119</f>
        <v>0</v>
      </c>
      <c r="S119" s="223">
        <v>0</v>
      </c>
      <c r="T119" s="224">
        <f>S119*H119</f>
        <v>0</v>
      </c>
      <c r="U119" s="40"/>
      <c r="V119" s="40"/>
      <c r="W119" s="40"/>
      <c r="X119" s="40"/>
      <c r="Y119" s="40"/>
      <c r="Z119" s="40"/>
      <c r="AA119" s="40"/>
      <c r="AB119" s="40"/>
      <c r="AC119" s="40"/>
      <c r="AD119" s="40"/>
      <c r="AE119" s="40"/>
      <c r="AR119" s="225" t="s">
        <v>211</v>
      </c>
      <c r="AT119" s="225" t="s">
        <v>150</v>
      </c>
      <c r="AU119" s="225" t="s">
        <v>84</v>
      </c>
      <c r="AY119" s="19" t="s">
        <v>147</v>
      </c>
      <c r="BE119" s="226">
        <f>IF(N119="základní",J119,0)</f>
        <v>0</v>
      </c>
      <c r="BF119" s="226">
        <f>IF(N119="snížená",J119,0)</f>
        <v>0</v>
      </c>
      <c r="BG119" s="226">
        <f>IF(N119="zákl. přenesená",J119,0)</f>
        <v>0</v>
      </c>
      <c r="BH119" s="226">
        <f>IF(N119="sníž. přenesená",J119,0)</f>
        <v>0</v>
      </c>
      <c r="BI119" s="226">
        <f>IF(N119="nulová",J119,0)</f>
        <v>0</v>
      </c>
      <c r="BJ119" s="19" t="s">
        <v>82</v>
      </c>
      <c r="BK119" s="226">
        <f>ROUND(I119*H119,2)</f>
        <v>0</v>
      </c>
      <c r="BL119" s="19" t="s">
        <v>211</v>
      </c>
      <c r="BM119" s="225" t="s">
        <v>956</v>
      </c>
    </row>
    <row r="120" spans="1:47" s="2" customFormat="1" ht="12">
      <c r="A120" s="40"/>
      <c r="B120" s="41"/>
      <c r="C120" s="42"/>
      <c r="D120" s="227" t="s">
        <v>157</v>
      </c>
      <c r="E120" s="42"/>
      <c r="F120" s="228" t="s">
        <v>957</v>
      </c>
      <c r="G120" s="42"/>
      <c r="H120" s="42"/>
      <c r="I120" s="229"/>
      <c r="J120" s="42"/>
      <c r="K120" s="42"/>
      <c r="L120" s="46"/>
      <c r="M120" s="230"/>
      <c r="N120" s="231"/>
      <c r="O120" s="86"/>
      <c r="P120" s="86"/>
      <c r="Q120" s="86"/>
      <c r="R120" s="86"/>
      <c r="S120" s="86"/>
      <c r="T120" s="87"/>
      <c r="U120" s="40"/>
      <c r="V120" s="40"/>
      <c r="W120" s="40"/>
      <c r="X120" s="40"/>
      <c r="Y120" s="40"/>
      <c r="Z120" s="40"/>
      <c r="AA120" s="40"/>
      <c r="AB120" s="40"/>
      <c r="AC120" s="40"/>
      <c r="AD120" s="40"/>
      <c r="AE120" s="40"/>
      <c r="AT120" s="19" t="s">
        <v>157</v>
      </c>
      <c r="AU120" s="19" t="s">
        <v>84</v>
      </c>
    </row>
    <row r="121" spans="1:65" s="2" customFormat="1" ht="16.5" customHeight="1">
      <c r="A121" s="40"/>
      <c r="B121" s="41"/>
      <c r="C121" s="271" t="s">
        <v>223</v>
      </c>
      <c r="D121" s="271" t="s">
        <v>660</v>
      </c>
      <c r="E121" s="272" t="s">
        <v>958</v>
      </c>
      <c r="F121" s="273" t="s">
        <v>959</v>
      </c>
      <c r="G121" s="274" t="s">
        <v>442</v>
      </c>
      <c r="H121" s="275">
        <v>28</v>
      </c>
      <c r="I121" s="276"/>
      <c r="J121" s="277">
        <f>ROUND(I121*H121,2)</f>
        <v>0</v>
      </c>
      <c r="K121" s="273" t="s">
        <v>154</v>
      </c>
      <c r="L121" s="278"/>
      <c r="M121" s="279" t="s">
        <v>19</v>
      </c>
      <c r="N121" s="280" t="s">
        <v>46</v>
      </c>
      <c r="O121" s="86"/>
      <c r="P121" s="223">
        <f>O121*H121</f>
        <v>0</v>
      </c>
      <c r="Q121" s="223">
        <v>5E-05</v>
      </c>
      <c r="R121" s="223">
        <f>Q121*H121</f>
        <v>0.0014</v>
      </c>
      <c r="S121" s="223">
        <v>0</v>
      </c>
      <c r="T121" s="224">
        <f>S121*H121</f>
        <v>0</v>
      </c>
      <c r="U121" s="40"/>
      <c r="V121" s="40"/>
      <c r="W121" s="40"/>
      <c r="X121" s="40"/>
      <c r="Y121" s="40"/>
      <c r="Z121" s="40"/>
      <c r="AA121" s="40"/>
      <c r="AB121" s="40"/>
      <c r="AC121" s="40"/>
      <c r="AD121" s="40"/>
      <c r="AE121" s="40"/>
      <c r="AR121" s="225" t="s">
        <v>382</v>
      </c>
      <c r="AT121" s="225" t="s">
        <v>660</v>
      </c>
      <c r="AU121" s="225" t="s">
        <v>84</v>
      </c>
      <c r="AY121" s="19" t="s">
        <v>147</v>
      </c>
      <c r="BE121" s="226">
        <f>IF(N121="základní",J121,0)</f>
        <v>0</v>
      </c>
      <c r="BF121" s="226">
        <f>IF(N121="snížená",J121,0)</f>
        <v>0</v>
      </c>
      <c r="BG121" s="226">
        <f>IF(N121="zákl. přenesená",J121,0)</f>
        <v>0</v>
      </c>
      <c r="BH121" s="226">
        <f>IF(N121="sníž. přenesená",J121,0)</f>
        <v>0</v>
      </c>
      <c r="BI121" s="226">
        <f>IF(N121="nulová",J121,0)</f>
        <v>0</v>
      </c>
      <c r="BJ121" s="19" t="s">
        <v>82</v>
      </c>
      <c r="BK121" s="226">
        <f>ROUND(I121*H121,2)</f>
        <v>0</v>
      </c>
      <c r="BL121" s="19" t="s">
        <v>211</v>
      </c>
      <c r="BM121" s="225" t="s">
        <v>960</v>
      </c>
    </row>
    <row r="122" spans="1:47" s="2" customFormat="1" ht="12">
      <c r="A122" s="40"/>
      <c r="B122" s="41"/>
      <c r="C122" s="42"/>
      <c r="D122" s="234" t="s">
        <v>213</v>
      </c>
      <c r="E122" s="42"/>
      <c r="F122" s="265" t="s">
        <v>961</v>
      </c>
      <c r="G122" s="42"/>
      <c r="H122" s="42"/>
      <c r="I122" s="229"/>
      <c r="J122" s="42"/>
      <c r="K122" s="42"/>
      <c r="L122" s="46"/>
      <c r="M122" s="230"/>
      <c r="N122" s="231"/>
      <c r="O122" s="86"/>
      <c r="P122" s="86"/>
      <c r="Q122" s="86"/>
      <c r="R122" s="86"/>
      <c r="S122" s="86"/>
      <c r="T122" s="87"/>
      <c r="U122" s="40"/>
      <c r="V122" s="40"/>
      <c r="W122" s="40"/>
      <c r="X122" s="40"/>
      <c r="Y122" s="40"/>
      <c r="Z122" s="40"/>
      <c r="AA122" s="40"/>
      <c r="AB122" s="40"/>
      <c r="AC122" s="40"/>
      <c r="AD122" s="40"/>
      <c r="AE122" s="40"/>
      <c r="AT122" s="19" t="s">
        <v>213</v>
      </c>
      <c r="AU122" s="19" t="s">
        <v>84</v>
      </c>
    </row>
    <row r="123" spans="1:65" s="2" customFormat="1" ht="24.15" customHeight="1">
      <c r="A123" s="40"/>
      <c r="B123" s="41"/>
      <c r="C123" s="214" t="s">
        <v>227</v>
      </c>
      <c r="D123" s="214" t="s">
        <v>150</v>
      </c>
      <c r="E123" s="215" t="s">
        <v>962</v>
      </c>
      <c r="F123" s="216" t="s">
        <v>963</v>
      </c>
      <c r="G123" s="217" t="s">
        <v>442</v>
      </c>
      <c r="H123" s="218">
        <v>27</v>
      </c>
      <c r="I123" s="219"/>
      <c r="J123" s="220">
        <f>ROUND(I123*H123,2)</f>
        <v>0</v>
      </c>
      <c r="K123" s="216" t="s">
        <v>154</v>
      </c>
      <c r="L123" s="46"/>
      <c r="M123" s="221" t="s">
        <v>19</v>
      </c>
      <c r="N123" s="222" t="s">
        <v>46</v>
      </c>
      <c r="O123" s="86"/>
      <c r="P123" s="223">
        <f>O123*H123</f>
        <v>0</v>
      </c>
      <c r="Q123" s="223">
        <v>0</v>
      </c>
      <c r="R123" s="223">
        <f>Q123*H123</f>
        <v>0</v>
      </c>
      <c r="S123" s="223">
        <v>0</v>
      </c>
      <c r="T123" s="224">
        <f>S123*H123</f>
        <v>0</v>
      </c>
      <c r="U123" s="40"/>
      <c r="V123" s="40"/>
      <c r="W123" s="40"/>
      <c r="X123" s="40"/>
      <c r="Y123" s="40"/>
      <c r="Z123" s="40"/>
      <c r="AA123" s="40"/>
      <c r="AB123" s="40"/>
      <c r="AC123" s="40"/>
      <c r="AD123" s="40"/>
      <c r="AE123" s="40"/>
      <c r="AR123" s="225" t="s">
        <v>211</v>
      </c>
      <c r="AT123" s="225" t="s">
        <v>150</v>
      </c>
      <c r="AU123" s="225" t="s">
        <v>84</v>
      </c>
      <c r="AY123" s="19" t="s">
        <v>147</v>
      </c>
      <c r="BE123" s="226">
        <f>IF(N123="základní",J123,0)</f>
        <v>0</v>
      </c>
      <c r="BF123" s="226">
        <f>IF(N123="snížená",J123,0)</f>
        <v>0</v>
      </c>
      <c r="BG123" s="226">
        <f>IF(N123="zákl. přenesená",J123,0)</f>
        <v>0</v>
      </c>
      <c r="BH123" s="226">
        <f>IF(N123="sníž. přenesená",J123,0)</f>
        <v>0</v>
      </c>
      <c r="BI123" s="226">
        <f>IF(N123="nulová",J123,0)</f>
        <v>0</v>
      </c>
      <c r="BJ123" s="19" t="s">
        <v>82</v>
      </c>
      <c r="BK123" s="226">
        <f>ROUND(I123*H123,2)</f>
        <v>0</v>
      </c>
      <c r="BL123" s="19" t="s">
        <v>211</v>
      </c>
      <c r="BM123" s="225" t="s">
        <v>964</v>
      </c>
    </row>
    <row r="124" spans="1:47" s="2" customFormat="1" ht="12">
      <c r="A124" s="40"/>
      <c r="B124" s="41"/>
      <c r="C124" s="42"/>
      <c r="D124" s="227" t="s">
        <v>157</v>
      </c>
      <c r="E124" s="42"/>
      <c r="F124" s="228" t="s">
        <v>965</v>
      </c>
      <c r="G124" s="42"/>
      <c r="H124" s="42"/>
      <c r="I124" s="229"/>
      <c r="J124" s="42"/>
      <c r="K124" s="42"/>
      <c r="L124" s="46"/>
      <c r="M124" s="230"/>
      <c r="N124" s="231"/>
      <c r="O124" s="86"/>
      <c r="P124" s="86"/>
      <c r="Q124" s="86"/>
      <c r="R124" s="86"/>
      <c r="S124" s="86"/>
      <c r="T124" s="87"/>
      <c r="U124" s="40"/>
      <c r="V124" s="40"/>
      <c r="W124" s="40"/>
      <c r="X124" s="40"/>
      <c r="Y124" s="40"/>
      <c r="Z124" s="40"/>
      <c r="AA124" s="40"/>
      <c r="AB124" s="40"/>
      <c r="AC124" s="40"/>
      <c r="AD124" s="40"/>
      <c r="AE124" s="40"/>
      <c r="AT124" s="19" t="s">
        <v>157</v>
      </c>
      <c r="AU124" s="19" t="s">
        <v>84</v>
      </c>
    </row>
    <row r="125" spans="1:65" s="2" customFormat="1" ht="16.5" customHeight="1">
      <c r="A125" s="40"/>
      <c r="B125" s="41"/>
      <c r="C125" s="271" t="s">
        <v>233</v>
      </c>
      <c r="D125" s="271" t="s">
        <v>660</v>
      </c>
      <c r="E125" s="272" t="s">
        <v>966</v>
      </c>
      <c r="F125" s="273" t="s">
        <v>967</v>
      </c>
      <c r="G125" s="274" t="s">
        <v>442</v>
      </c>
      <c r="H125" s="275">
        <v>27</v>
      </c>
      <c r="I125" s="276"/>
      <c r="J125" s="277">
        <f>ROUND(I125*H125,2)</f>
        <v>0</v>
      </c>
      <c r="K125" s="273" t="s">
        <v>154</v>
      </c>
      <c r="L125" s="278"/>
      <c r="M125" s="279" t="s">
        <v>19</v>
      </c>
      <c r="N125" s="280" t="s">
        <v>46</v>
      </c>
      <c r="O125" s="86"/>
      <c r="P125" s="223">
        <f>O125*H125</f>
        <v>0</v>
      </c>
      <c r="Q125" s="223">
        <v>0.00015</v>
      </c>
      <c r="R125" s="223">
        <f>Q125*H125</f>
        <v>0.00405</v>
      </c>
      <c r="S125" s="223">
        <v>0</v>
      </c>
      <c r="T125" s="224">
        <f>S125*H125</f>
        <v>0</v>
      </c>
      <c r="U125" s="40"/>
      <c r="V125" s="40"/>
      <c r="W125" s="40"/>
      <c r="X125" s="40"/>
      <c r="Y125" s="40"/>
      <c r="Z125" s="40"/>
      <c r="AA125" s="40"/>
      <c r="AB125" s="40"/>
      <c r="AC125" s="40"/>
      <c r="AD125" s="40"/>
      <c r="AE125" s="40"/>
      <c r="AR125" s="225" t="s">
        <v>382</v>
      </c>
      <c r="AT125" s="225" t="s">
        <v>660</v>
      </c>
      <c r="AU125" s="225" t="s">
        <v>84</v>
      </c>
      <c r="AY125" s="19" t="s">
        <v>147</v>
      </c>
      <c r="BE125" s="226">
        <f>IF(N125="základní",J125,0)</f>
        <v>0</v>
      </c>
      <c r="BF125" s="226">
        <f>IF(N125="snížená",J125,0)</f>
        <v>0</v>
      </c>
      <c r="BG125" s="226">
        <f>IF(N125="zákl. přenesená",J125,0)</f>
        <v>0</v>
      </c>
      <c r="BH125" s="226">
        <f>IF(N125="sníž. přenesená",J125,0)</f>
        <v>0</v>
      </c>
      <c r="BI125" s="226">
        <f>IF(N125="nulová",J125,0)</f>
        <v>0</v>
      </c>
      <c r="BJ125" s="19" t="s">
        <v>82</v>
      </c>
      <c r="BK125" s="226">
        <f>ROUND(I125*H125,2)</f>
        <v>0</v>
      </c>
      <c r="BL125" s="19" t="s">
        <v>211</v>
      </c>
      <c r="BM125" s="225" t="s">
        <v>968</v>
      </c>
    </row>
    <row r="126" spans="1:65" s="2" customFormat="1" ht="24.15" customHeight="1">
      <c r="A126" s="40"/>
      <c r="B126" s="41"/>
      <c r="C126" s="214" t="s">
        <v>8</v>
      </c>
      <c r="D126" s="214" t="s">
        <v>150</v>
      </c>
      <c r="E126" s="215" t="s">
        <v>969</v>
      </c>
      <c r="F126" s="216" t="s">
        <v>970</v>
      </c>
      <c r="G126" s="217" t="s">
        <v>170</v>
      </c>
      <c r="H126" s="218">
        <v>95</v>
      </c>
      <c r="I126" s="219"/>
      <c r="J126" s="220">
        <f>ROUND(I126*H126,2)</f>
        <v>0</v>
      </c>
      <c r="K126" s="216" t="s">
        <v>154</v>
      </c>
      <c r="L126" s="46"/>
      <c r="M126" s="221" t="s">
        <v>19</v>
      </c>
      <c r="N126" s="222" t="s">
        <v>46</v>
      </c>
      <c r="O126" s="86"/>
      <c r="P126" s="223">
        <f>O126*H126</f>
        <v>0</v>
      </c>
      <c r="Q126" s="223">
        <v>0</v>
      </c>
      <c r="R126" s="223">
        <f>Q126*H126</f>
        <v>0</v>
      </c>
      <c r="S126" s="223">
        <v>0</v>
      </c>
      <c r="T126" s="224">
        <f>S126*H126</f>
        <v>0</v>
      </c>
      <c r="U126" s="40"/>
      <c r="V126" s="40"/>
      <c r="W126" s="40"/>
      <c r="X126" s="40"/>
      <c r="Y126" s="40"/>
      <c r="Z126" s="40"/>
      <c r="AA126" s="40"/>
      <c r="AB126" s="40"/>
      <c r="AC126" s="40"/>
      <c r="AD126" s="40"/>
      <c r="AE126" s="40"/>
      <c r="AR126" s="225" t="s">
        <v>211</v>
      </c>
      <c r="AT126" s="225" t="s">
        <v>150</v>
      </c>
      <c r="AU126" s="225" t="s">
        <v>84</v>
      </c>
      <c r="AY126" s="19" t="s">
        <v>147</v>
      </c>
      <c r="BE126" s="226">
        <f>IF(N126="základní",J126,0)</f>
        <v>0</v>
      </c>
      <c r="BF126" s="226">
        <f>IF(N126="snížená",J126,0)</f>
        <v>0</v>
      </c>
      <c r="BG126" s="226">
        <f>IF(N126="zákl. přenesená",J126,0)</f>
        <v>0</v>
      </c>
      <c r="BH126" s="226">
        <f>IF(N126="sníž. přenesená",J126,0)</f>
        <v>0</v>
      </c>
      <c r="BI126" s="226">
        <f>IF(N126="nulová",J126,0)</f>
        <v>0</v>
      </c>
      <c r="BJ126" s="19" t="s">
        <v>82</v>
      </c>
      <c r="BK126" s="226">
        <f>ROUND(I126*H126,2)</f>
        <v>0</v>
      </c>
      <c r="BL126" s="19" t="s">
        <v>211</v>
      </c>
      <c r="BM126" s="225" t="s">
        <v>971</v>
      </c>
    </row>
    <row r="127" spans="1:47" s="2" customFormat="1" ht="12">
      <c r="A127" s="40"/>
      <c r="B127" s="41"/>
      <c r="C127" s="42"/>
      <c r="D127" s="227" t="s">
        <v>157</v>
      </c>
      <c r="E127" s="42"/>
      <c r="F127" s="228" t="s">
        <v>972</v>
      </c>
      <c r="G127" s="42"/>
      <c r="H127" s="42"/>
      <c r="I127" s="229"/>
      <c r="J127" s="42"/>
      <c r="K127" s="42"/>
      <c r="L127" s="46"/>
      <c r="M127" s="230"/>
      <c r="N127" s="231"/>
      <c r="O127" s="86"/>
      <c r="P127" s="86"/>
      <c r="Q127" s="86"/>
      <c r="R127" s="86"/>
      <c r="S127" s="86"/>
      <c r="T127" s="87"/>
      <c r="U127" s="40"/>
      <c r="V127" s="40"/>
      <c r="W127" s="40"/>
      <c r="X127" s="40"/>
      <c r="Y127" s="40"/>
      <c r="Z127" s="40"/>
      <c r="AA127" s="40"/>
      <c r="AB127" s="40"/>
      <c r="AC127" s="40"/>
      <c r="AD127" s="40"/>
      <c r="AE127" s="40"/>
      <c r="AT127" s="19" t="s">
        <v>157</v>
      </c>
      <c r="AU127" s="19" t="s">
        <v>84</v>
      </c>
    </row>
    <row r="128" spans="1:65" s="2" customFormat="1" ht="16.5" customHeight="1">
      <c r="A128" s="40"/>
      <c r="B128" s="41"/>
      <c r="C128" s="271" t="s">
        <v>211</v>
      </c>
      <c r="D128" s="271" t="s">
        <v>660</v>
      </c>
      <c r="E128" s="272" t="s">
        <v>973</v>
      </c>
      <c r="F128" s="273" t="s">
        <v>974</v>
      </c>
      <c r="G128" s="274" t="s">
        <v>170</v>
      </c>
      <c r="H128" s="275">
        <v>95</v>
      </c>
      <c r="I128" s="276"/>
      <c r="J128" s="277">
        <f>ROUND(I128*H128,2)</f>
        <v>0</v>
      </c>
      <c r="K128" s="273" t="s">
        <v>154</v>
      </c>
      <c r="L128" s="278"/>
      <c r="M128" s="279" t="s">
        <v>19</v>
      </c>
      <c r="N128" s="280" t="s">
        <v>46</v>
      </c>
      <c r="O128" s="86"/>
      <c r="P128" s="223">
        <f>O128*H128</f>
        <v>0</v>
      </c>
      <c r="Q128" s="223">
        <v>9E-05</v>
      </c>
      <c r="R128" s="223">
        <f>Q128*H128</f>
        <v>0.00855</v>
      </c>
      <c r="S128" s="223">
        <v>0</v>
      </c>
      <c r="T128" s="224">
        <f>S128*H128</f>
        <v>0</v>
      </c>
      <c r="U128" s="40"/>
      <c r="V128" s="40"/>
      <c r="W128" s="40"/>
      <c r="X128" s="40"/>
      <c r="Y128" s="40"/>
      <c r="Z128" s="40"/>
      <c r="AA128" s="40"/>
      <c r="AB128" s="40"/>
      <c r="AC128" s="40"/>
      <c r="AD128" s="40"/>
      <c r="AE128" s="40"/>
      <c r="AR128" s="225" t="s">
        <v>382</v>
      </c>
      <c r="AT128" s="225" t="s">
        <v>660</v>
      </c>
      <c r="AU128" s="225" t="s">
        <v>84</v>
      </c>
      <c r="AY128" s="19" t="s">
        <v>147</v>
      </c>
      <c r="BE128" s="226">
        <f>IF(N128="základní",J128,0)</f>
        <v>0</v>
      </c>
      <c r="BF128" s="226">
        <f>IF(N128="snížená",J128,0)</f>
        <v>0</v>
      </c>
      <c r="BG128" s="226">
        <f>IF(N128="zákl. přenesená",J128,0)</f>
        <v>0</v>
      </c>
      <c r="BH128" s="226">
        <f>IF(N128="sníž. přenesená",J128,0)</f>
        <v>0</v>
      </c>
      <c r="BI128" s="226">
        <f>IF(N128="nulová",J128,0)</f>
        <v>0</v>
      </c>
      <c r="BJ128" s="19" t="s">
        <v>82</v>
      </c>
      <c r="BK128" s="226">
        <f>ROUND(I128*H128,2)</f>
        <v>0</v>
      </c>
      <c r="BL128" s="19" t="s">
        <v>211</v>
      </c>
      <c r="BM128" s="225" t="s">
        <v>975</v>
      </c>
    </row>
    <row r="129" spans="1:47" s="2" customFormat="1" ht="12">
      <c r="A129" s="40"/>
      <c r="B129" s="41"/>
      <c r="C129" s="42"/>
      <c r="D129" s="234" t="s">
        <v>213</v>
      </c>
      <c r="E129" s="42"/>
      <c r="F129" s="265" t="s">
        <v>976</v>
      </c>
      <c r="G129" s="42"/>
      <c r="H129" s="42"/>
      <c r="I129" s="229"/>
      <c r="J129" s="42"/>
      <c r="K129" s="42"/>
      <c r="L129" s="46"/>
      <c r="M129" s="230"/>
      <c r="N129" s="231"/>
      <c r="O129" s="86"/>
      <c r="P129" s="86"/>
      <c r="Q129" s="86"/>
      <c r="R129" s="86"/>
      <c r="S129" s="86"/>
      <c r="T129" s="87"/>
      <c r="U129" s="40"/>
      <c r="V129" s="40"/>
      <c r="W129" s="40"/>
      <c r="X129" s="40"/>
      <c r="Y129" s="40"/>
      <c r="Z129" s="40"/>
      <c r="AA129" s="40"/>
      <c r="AB129" s="40"/>
      <c r="AC129" s="40"/>
      <c r="AD129" s="40"/>
      <c r="AE129" s="40"/>
      <c r="AT129" s="19" t="s">
        <v>213</v>
      </c>
      <c r="AU129" s="19" t="s">
        <v>84</v>
      </c>
    </row>
    <row r="130" spans="1:65" s="2" customFormat="1" ht="24.15" customHeight="1">
      <c r="A130" s="40"/>
      <c r="B130" s="41"/>
      <c r="C130" s="214" t="s">
        <v>259</v>
      </c>
      <c r="D130" s="214" t="s">
        <v>150</v>
      </c>
      <c r="E130" s="215" t="s">
        <v>977</v>
      </c>
      <c r="F130" s="216" t="s">
        <v>978</v>
      </c>
      <c r="G130" s="217" t="s">
        <v>170</v>
      </c>
      <c r="H130" s="218">
        <v>60</v>
      </c>
      <c r="I130" s="219"/>
      <c r="J130" s="220">
        <f>ROUND(I130*H130,2)</f>
        <v>0</v>
      </c>
      <c r="K130" s="216" t="s">
        <v>154</v>
      </c>
      <c r="L130" s="46"/>
      <c r="M130" s="221" t="s">
        <v>19</v>
      </c>
      <c r="N130" s="222" t="s">
        <v>46</v>
      </c>
      <c r="O130" s="86"/>
      <c r="P130" s="223">
        <f>O130*H130</f>
        <v>0</v>
      </c>
      <c r="Q130" s="223">
        <v>0</v>
      </c>
      <c r="R130" s="223">
        <f>Q130*H130</f>
        <v>0</v>
      </c>
      <c r="S130" s="223">
        <v>0</v>
      </c>
      <c r="T130" s="224">
        <f>S130*H130</f>
        <v>0</v>
      </c>
      <c r="U130" s="40"/>
      <c r="V130" s="40"/>
      <c r="W130" s="40"/>
      <c r="X130" s="40"/>
      <c r="Y130" s="40"/>
      <c r="Z130" s="40"/>
      <c r="AA130" s="40"/>
      <c r="AB130" s="40"/>
      <c r="AC130" s="40"/>
      <c r="AD130" s="40"/>
      <c r="AE130" s="40"/>
      <c r="AR130" s="225" t="s">
        <v>211</v>
      </c>
      <c r="AT130" s="225" t="s">
        <v>150</v>
      </c>
      <c r="AU130" s="225" t="s">
        <v>84</v>
      </c>
      <c r="AY130" s="19" t="s">
        <v>147</v>
      </c>
      <c r="BE130" s="226">
        <f>IF(N130="základní",J130,0)</f>
        <v>0</v>
      </c>
      <c r="BF130" s="226">
        <f>IF(N130="snížená",J130,0)</f>
        <v>0</v>
      </c>
      <c r="BG130" s="226">
        <f>IF(N130="zákl. přenesená",J130,0)</f>
        <v>0</v>
      </c>
      <c r="BH130" s="226">
        <f>IF(N130="sníž. přenesená",J130,0)</f>
        <v>0</v>
      </c>
      <c r="BI130" s="226">
        <f>IF(N130="nulová",J130,0)</f>
        <v>0</v>
      </c>
      <c r="BJ130" s="19" t="s">
        <v>82</v>
      </c>
      <c r="BK130" s="226">
        <f>ROUND(I130*H130,2)</f>
        <v>0</v>
      </c>
      <c r="BL130" s="19" t="s">
        <v>211</v>
      </c>
      <c r="BM130" s="225" t="s">
        <v>979</v>
      </c>
    </row>
    <row r="131" spans="1:47" s="2" customFormat="1" ht="12">
      <c r="A131" s="40"/>
      <c r="B131" s="41"/>
      <c r="C131" s="42"/>
      <c r="D131" s="227" t="s">
        <v>157</v>
      </c>
      <c r="E131" s="42"/>
      <c r="F131" s="228" t="s">
        <v>980</v>
      </c>
      <c r="G131" s="42"/>
      <c r="H131" s="42"/>
      <c r="I131" s="229"/>
      <c r="J131" s="42"/>
      <c r="K131" s="42"/>
      <c r="L131" s="46"/>
      <c r="M131" s="230"/>
      <c r="N131" s="231"/>
      <c r="O131" s="86"/>
      <c r="P131" s="86"/>
      <c r="Q131" s="86"/>
      <c r="R131" s="86"/>
      <c r="S131" s="86"/>
      <c r="T131" s="87"/>
      <c r="U131" s="40"/>
      <c r="V131" s="40"/>
      <c r="W131" s="40"/>
      <c r="X131" s="40"/>
      <c r="Y131" s="40"/>
      <c r="Z131" s="40"/>
      <c r="AA131" s="40"/>
      <c r="AB131" s="40"/>
      <c r="AC131" s="40"/>
      <c r="AD131" s="40"/>
      <c r="AE131" s="40"/>
      <c r="AT131" s="19" t="s">
        <v>157</v>
      </c>
      <c r="AU131" s="19" t="s">
        <v>84</v>
      </c>
    </row>
    <row r="132" spans="1:65" s="2" customFormat="1" ht="24.15" customHeight="1">
      <c r="A132" s="40"/>
      <c r="B132" s="41"/>
      <c r="C132" s="271" t="s">
        <v>269</v>
      </c>
      <c r="D132" s="271" t="s">
        <v>660</v>
      </c>
      <c r="E132" s="272" t="s">
        <v>981</v>
      </c>
      <c r="F132" s="273" t="s">
        <v>982</v>
      </c>
      <c r="G132" s="274" t="s">
        <v>170</v>
      </c>
      <c r="H132" s="275">
        <v>60</v>
      </c>
      <c r="I132" s="276"/>
      <c r="J132" s="277">
        <f>ROUND(I132*H132,2)</f>
        <v>0</v>
      </c>
      <c r="K132" s="273" t="s">
        <v>154</v>
      </c>
      <c r="L132" s="278"/>
      <c r="M132" s="279" t="s">
        <v>19</v>
      </c>
      <c r="N132" s="280" t="s">
        <v>46</v>
      </c>
      <c r="O132" s="86"/>
      <c r="P132" s="223">
        <f>O132*H132</f>
        <v>0</v>
      </c>
      <c r="Q132" s="223">
        <v>0.00011</v>
      </c>
      <c r="R132" s="223">
        <f>Q132*H132</f>
        <v>0.0066</v>
      </c>
      <c r="S132" s="223">
        <v>0</v>
      </c>
      <c r="T132" s="224">
        <f>S132*H132</f>
        <v>0</v>
      </c>
      <c r="U132" s="40"/>
      <c r="V132" s="40"/>
      <c r="W132" s="40"/>
      <c r="X132" s="40"/>
      <c r="Y132" s="40"/>
      <c r="Z132" s="40"/>
      <c r="AA132" s="40"/>
      <c r="AB132" s="40"/>
      <c r="AC132" s="40"/>
      <c r="AD132" s="40"/>
      <c r="AE132" s="40"/>
      <c r="AR132" s="225" t="s">
        <v>382</v>
      </c>
      <c r="AT132" s="225" t="s">
        <v>660</v>
      </c>
      <c r="AU132" s="225" t="s">
        <v>84</v>
      </c>
      <c r="AY132" s="19" t="s">
        <v>147</v>
      </c>
      <c r="BE132" s="226">
        <f>IF(N132="základní",J132,0)</f>
        <v>0</v>
      </c>
      <c r="BF132" s="226">
        <f>IF(N132="snížená",J132,0)</f>
        <v>0</v>
      </c>
      <c r="BG132" s="226">
        <f>IF(N132="zákl. přenesená",J132,0)</f>
        <v>0</v>
      </c>
      <c r="BH132" s="226">
        <f>IF(N132="sníž. přenesená",J132,0)</f>
        <v>0</v>
      </c>
      <c r="BI132" s="226">
        <f>IF(N132="nulová",J132,0)</f>
        <v>0</v>
      </c>
      <c r="BJ132" s="19" t="s">
        <v>82</v>
      </c>
      <c r="BK132" s="226">
        <f>ROUND(I132*H132,2)</f>
        <v>0</v>
      </c>
      <c r="BL132" s="19" t="s">
        <v>211</v>
      </c>
      <c r="BM132" s="225" t="s">
        <v>983</v>
      </c>
    </row>
    <row r="133" spans="1:65" s="2" customFormat="1" ht="24.15" customHeight="1">
      <c r="A133" s="40"/>
      <c r="B133" s="41"/>
      <c r="C133" s="214" t="s">
        <v>277</v>
      </c>
      <c r="D133" s="214" t="s">
        <v>150</v>
      </c>
      <c r="E133" s="215" t="s">
        <v>984</v>
      </c>
      <c r="F133" s="216" t="s">
        <v>985</v>
      </c>
      <c r="G133" s="217" t="s">
        <v>170</v>
      </c>
      <c r="H133" s="218">
        <v>651</v>
      </c>
      <c r="I133" s="219"/>
      <c r="J133" s="220">
        <f>ROUND(I133*H133,2)</f>
        <v>0</v>
      </c>
      <c r="K133" s="216" t="s">
        <v>154</v>
      </c>
      <c r="L133" s="46"/>
      <c r="M133" s="221" t="s">
        <v>19</v>
      </c>
      <c r="N133" s="222" t="s">
        <v>46</v>
      </c>
      <c r="O133" s="86"/>
      <c r="P133" s="223">
        <f>O133*H133</f>
        <v>0</v>
      </c>
      <c r="Q133" s="223">
        <v>0</v>
      </c>
      <c r="R133" s="223">
        <f>Q133*H133</f>
        <v>0</v>
      </c>
      <c r="S133" s="223">
        <v>0</v>
      </c>
      <c r="T133" s="224">
        <f>S133*H133</f>
        <v>0</v>
      </c>
      <c r="U133" s="40"/>
      <c r="V133" s="40"/>
      <c r="W133" s="40"/>
      <c r="X133" s="40"/>
      <c r="Y133" s="40"/>
      <c r="Z133" s="40"/>
      <c r="AA133" s="40"/>
      <c r="AB133" s="40"/>
      <c r="AC133" s="40"/>
      <c r="AD133" s="40"/>
      <c r="AE133" s="40"/>
      <c r="AR133" s="225" t="s">
        <v>211</v>
      </c>
      <c r="AT133" s="225" t="s">
        <v>150</v>
      </c>
      <c r="AU133" s="225" t="s">
        <v>84</v>
      </c>
      <c r="AY133" s="19" t="s">
        <v>147</v>
      </c>
      <c r="BE133" s="226">
        <f>IF(N133="základní",J133,0)</f>
        <v>0</v>
      </c>
      <c r="BF133" s="226">
        <f>IF(N133="snížená",J133,0)</f>
        <v>0</v>
      </c>
      <c r="BG133" s="226">
        <f>IF(N133="zákl. přenesená",J133,0)</f>
        <v>0</v>
      </c>
      <c r="BH133" s="226">
        <f>IF(N133="sníž. přenesená",J133,0)</f>
        <v>0</v>
      </c>
      <c r="BI133" s="226">
        <f>IF(N133="nulová",J133,0)</f>
        <v>0</v>
      </c>
      <c r="BJ133" s="19" t="s">
        <v>82</v>
      </c>
      <c r="BK133" s="226">
        <f>ROUND(I133*H133,2)</f>
        <v>0</v>
      </c>
      <c r="BL133" s="19" t="s">
        <v>211</v>
      </c>
      <c r="BM133" s="225" t="s">
        <v>986</v>
      </c>
    </row>
    <row r="134" spans="1:47" s="2" customFormat="1" ht="12">
      <c r="A134" s="40"/>
      <c r="B134" s="41"/>
      <c r="C134" s="42"/>
      <c r="D134" s="227" t="s">
        <v>157</v>
      </c>
      <c r="E134" s="42"/>
      <c r="F134" s="228" t="s">
        <v>987</v>
      </c>
      <c r="G134" s="42"/>
      <c r="H134" s="42"/>
      <c r="I134" s="229"/>
      <c r="J134" s="42"/>
      <c r="K134" s="42"/>
      <c r="L134" s="46"/>
      <c r="M134" s="230"/>
      <c r="N134" s="231"/>
      <c r="O134" s="86"/>
      <c r="P134" s="86"/>
      <c r="Q134" s="86"/>
      <c r="R134" s="86"/>
      <c r="S134" s="86"/>
      <c r="T134" s="87"/>
      <c r="U134" s="40"/>
      <c r="V134" s="40"/>
      <c r="W134" s="40"/>
      <c r="X134" s="40"/>
      <c r="Y134" s="40"/>
      <c r="Z134" s="40"/>
      <c r="AA134" s="40"/>
      <c r="AB134" s="40"/>
      <c r="AC134" s="40"/>
      <c r="AD134" s="40"/>
      <c r="AE134" s="40"/>
      <c r="AT134" s="19" t="s">
        <v>157</v>
      </c>
      <c r="AU134" s="19" t="s">
        <v>84</v>
      </c>
    </row>
    <row r="135" spans="1:65" s="2" customFormat="1" ht="24.15" customHeight="1">
      <c r="A135" s="40"/>
      <c r="B135" s="41"/>
      <c r="C135" s="271" t="s">
        <v>288</v>
      </c>
      <c r="D135" s="271" t="s">
        <v>660</v>
      </c>
      <c r="E135" s="272" t="s">
        <v>988</v>
      </c>
      <c r="F135" s="273" t="s">
        <v>989</v>
      </c>
      <c r="G135" s="274" t="s">
        <v>170</v>
      </c>
      <c r="H135" s="275">
        <v>29</v>
      </c>
      <c r="I135" s="276"/>
      <c r="J135" s="277">
        <f>ROUND(I135*H135,2)</f>
        <v>0</v>
      </c>
      <c r="K135" s="273" t="s">
        <v>154</v>
      </c>
      <c r="L135" s="278"/>
      <c r="M135" s="279" t="s">
        <v>19</v>
      </c>
      <c r="N135" s="280" t="s">
        <v>46</v>
      </c>
      <c r="O135" s="86"/>
      <c r="P135" s="223">
        <f>O135*H135</f>
        <v>0</v>
      </c>
      <c r="Q135" s="223">
        <v>0.00013</v>
      </c>
      <c r="R135" s="223">
        <f>Q135*H135</f>
        <v>0.0037699999999999995</v>
      </c>
      <c r="S135" s="223">
        <v>0</v>
      </c>
      <c r="T135" s="224">
        <f>S135*H135</f>
        <v>0</v>
      </c>
      <c r="U135" s="40"/>
      <c r="V135" s="40"/>
      <c r="W135" s="40"/>
      <c r="X135" s="40"/>
      <c r="Y135" s="40"/>
      <c r="Z135" s="40"/>
      <c r="AA135" s="40"/>
      <c r="AB135" s="40"/>
      <c r="AC135" s="40"/>
      <c r="AD135" s="40"/>
      <c r="AE135" s="40"/>
      <c r="AR135" s="225" t="s">
        <v>382</v>
      </c>
      <c r="AT135" s="225" t="s">
        <v>660</v>
      </c>
      <c r="AU135" s="225" t="s">
        <v>84</v>
      </c>
      <c r="AY135" s="19" t="s">
        <v>147</v>
      </c>
      <c r="BE135" s="226">
        <f>IF(N135="základní",J135,0)</f>
        <v>0</v>
      </c>
      <c r="BF135" s="226">
        <f>IF(N135="snížená",J135,0)</f>
        <v>0</v>
      </c>
      <c r="BG135" s="226">
        <f>IF(N135="zákl. přenesená",J135,0)</f>
        <v>0</v>
      </c>
      <c r="BH135" s="226">
        <f>IF(N135="sníž. přenesená",J135,0)</f>
        <v>0</v>
      </c>
      <c r="BI135" s="226">
        <f>IF(N135="nulová",J135,0)</f>
        <v>0</v>
      </c>
      <c r="BJ135" s="19" t="s">
        <v>82</v>
      </c>
      <c r="BK135" s="226">
        <f>ROUND(I135*H135,2)</f>
        <v>0</v>
      </c>
      <c r="BL135" s="19" t="s">
        <v>211</v>
      </c>
      <c r="BM135" s="225" t="s">
        <v>990</v>
      </c>
    </row>
    <row r="136" spans="1:51" s="14" customFormat="1" ht="12">
      <c r="A136" s="14"/>
      <c r="B136" s="243"/>
      <c r="C136" s="244"/>
      <c r="D136" s="234" t="s">
        <v>159</v>
      </c>
      <c r="E136" s="245" t="s">
        <v>19</v>
      </c>
      <c r="F136" s="246" t="s">
        <v>991</v>
      </c>
      <c r="G136" s="244"/>
      <c r="H136" s="247">
        <v>29</v>
      </c>
      <c r="I136" s="248"/>
      <c r="J136" s="244"/>
      <c r="K136" s="244"/>
      <c r="L136" s="249"/>
      <c r="M136" s="250"/>
      <c r="N136" s="251"/>
      <c r="O136" s="251"/>
      <c r="P136" s="251"/>
      <c r="Q136" s="251"/>
      <c r="R136" s="251"/>
      <c r="S136" s="251"/>
      <c r="T136" s="252"/>
      <c r="U136" s="14"/>
      <c r="V136" s="14"/>
      <c r="W136" s="14"/>
      <c r="X136" s="14"/>
      <c r="Y136" s="14"/>
      <c r="Z136" s="14"/>
      <c r="AA136" s="14"/>
      <c r="AB136" s="14"/>
      <c r="AC136" s="14"/>
      <c r="AD136" s="14"/>
      <c r="AE136" s="14"/>
      <c r="AT136" s="253" t="s">
        <v>159</v>
      </c>
      <c r="AU136" s="253" t="s">
        <v>84</v>
      </c>
      <c r="AV136" s="14" t="s">
        <v>84</v>
      </c>
      <c r="AW136" s="14" t="s">
        <v>37</v>
      </c>
      <c r="AX136" s="14" t="s">
        <v>82</v>
      </c>
      <c r="AY136" s="253" t="s">
        <v>147</v>
      </c>
    </row>
    <row r="137" spans="1:65" s="2" customFormat="1" ht="24.15" customHeight="1">
      <c r="A137" s="40"/>
      <c r="B137" s="41"/>
      <c r="C137" s="271" t="s">
        <v>7</v>
      </c>
      <c r="D137" s="271" t="s">
        <v>660</v>
      </c>
      <c r="E137" s="272" t="s">
        <v>992</v>
      </c>
      <c r="F137" s="273" t="s">
        <v>993</v>
      </c>
      <c r="G137" s="274" t="s">
        <v>170</v>
      </c>
      <c r="H137" s="275">
        <v>622</v>
      </c>
      <c r="I137" s="276"/>
      <c r="J137" s="277">
        <f>ROUND(I137*H137,2)</f>
        <v>0</v>
      </c>
      <c r="K137" s="273" t="s">
        <v>154</v>
      </c>
      <c r="L137" s="278"/>
      <c r="M137" s="279" t="s">
        <v>19</v>
      </c>
      <c r="N137" s="280" t="s">
        <v>46</v>
      </c>
      <c r="O137" s="86"/>
      <c r="P137" s="223">
        <f>O137*H137</f>
        <v>0</v>
      </c>
      <c r="Q137" s="223">
        <v>0.00017</v>
      </c>
      <c r="R137" s="223">
        <f>Q137*H137</f>
        <v>0.10574</v>
      </c>
      <c r="S137" s="223">
        <v>0</v>
      </c>
      <c r="T137" s="224">
        <f>S137*H137</f>
        <v>0</v>
      </c>
      <c r="U137" s="40"/>
      <c r="V137" s="40"/>
      <c r="W137" s="40"/>
      <c r="X137" s="40"/>
      <c r="Y137" s="40"/>
      <c r="Z137" s="40"/>
      <c r="AA137" s="40"/>
      <c r="AB137" s="40"/>
      <c r="AC137" s="40"/>
      <c r="AD137" s="40"/>
      <c r="AE137" s="40"/>
      <c r="AR137" s="225" t="s">
        <v>382</v>
      </c>
      <c r="AT137" s="225" t="s">
        <v>660</v>
      </c>
      <c r="AU137" s="225" t="s">
        <v>84</v>
      </c>
      <c r="AY137" s="19" t="s">
        <v>147</v>
      </c>
      <c r="BE137" s="226">
        <f>IF(N137="základní",J137,0)</f>
        <v>0</v>
      </c>
      <c r="BF137" s="226">
        <f>IF(N137="snížená",J137,0)</f>
        <v>0</v>
      </c>
      <c r="BG137" s="226">
        <f>IF(N137="zákl. přenesená",J137,0)</f>
        <v>0</v>
      </c>
      <c r="BH137" s="226">
        <f>IF(N137="sníž. přenesená",J137,0)</f>
        <v>0</v>
      </c>
      <c r="BI137" s="226">
        <f>IF(N137="nulová",J137,0)</f>
        <v>0</v>
      </c>
      <c r="BJ137" s="19" t="s">
        <v>82</v>
      </c>
      <c r="BK137" s="226">
        <f>ROUND(I137*H137,2)</f>
        <v>0</v>
      </c>
      <c r="BL137" s="19" t="s">
        <v>211</v>
      </c>
      <c r="BM137" s="225" t="s">
        <v>994</v>
      </c>
    </row>
    <row r="138" spans="1:51" s="14" customFormat="1" ht="12">
      <c r="A138" s="14"/>
      <c r="B138" s="243"/>
      <c r="C138" s="244"/>
      <c r="D138" s="234" t="s">
        <v>159</v>
      </c>
      <c r="E138" s="245" t="s">
        <v>19</v>
      </c>
      <c r="F138" s="246" t="s">
        <v>995</v>
      </c>
      <c r="G138" s="244"/>
      <c r="H138" s="247">
        <v>30</v>
      </c>
      <c r="I138" s="248"/>
      <c r="J138" s="244"/>
      <c r="K138" s="244"/>
      <c r="L138" s="249"/>
      <c r="M138" s="250"/>
      <c r="N138" s="251"/>
      <c r="O138" s="251"/>
      <c r="P138" s="251"/>
      <c r="Q138" s="251"/>
      <c r="R138" s="251"/>
      <c r="S138" s="251"/>
      <c r="T138" s="252"/>
      <c r="U138" s="14"/>
      <c r="V138" s="14"/>
      <c r="W138" s="14"/>
      <c r="X138" s="14"/>
      <c r="Y138" s="14"/>
      <c r="Z138" s="14"/>
      <c r="AA138" s="14"/>
      <c r="AB138" s="14"/>
      <c r="AC138" s="14"/>
      <c r="AD138" s="14"/>
      <c r="AE138" s="14"/>
      <c r="AT138" s="253" t="s">
        <v>159</v>
      </c>
      <c r="AU138" s="253" t="s">
        <v>84</v>
      </c>
      <c r="AV138" s="14" t="s">
        <v>84</v>
      </c>
      <c r="AW138" s="14" t="s">
        <v>37</v>
      </c>
      <c r="AX138" s="14" t="s">
        <v>75</v>
      </c>
      <c r="AY138" s="253" t="s">
        <v>147</v>
      </c>
    </row>
    <row r="139" spans="1:51" s="14" customFormat="1" ht="12">
      <c r="A139" s="14"/>
      <c r="B139" s="243"/>
      <c r="C139" s="244"/>
      <c r="D139" s="234" t="s">
        <v>159</v>
      </c>
      <c r="E139" s="245" t="s">
        <v>19</v>
      </c>
      <c r="F139" s="246" t="s">
        <v>995</v>
      </c>
      <c r="G139" s="244"/>
      <c r="H139" s="247">
        <v>30</v>
      </c>
      <c r="I139" s="248"/>
      <c r="J139" s="244"/>
      <c r="K139" s="244"/>
      <c r="L139" s="249"/>
      <c r="M139" s="250"/>
      <c r="N139" s="251"/>
      <c r="O139" s="251"/>
      <c r="P139" s="251"/>
      <c r="Q139" s="251"/>
      <c r="R139" s="251"/>
      <c r="S139" s="251"/>
      <c r="T139" s="252"/>
      <c r="U139" s="14"/>
      <c r="V139" s="14"/>
      <c r="W139" s="14"/>
      <c r="X139" s="14"/>
      <c r="Y139" s="14"/>
      <c r="Z139" s="14"/>
      <c r="AA139" s="14"/>
      <c r="AB139" s="14"/>
      <c r="AC139" s="14"/>
      <c r="AD139" s="14"/>
      <c r="AE139" s="14"/>
      <c r="AT139" s="253" t="s">
        <v>159</v>
      </c>
      <c r="AU139" s="253" t="s">
        <v>84</v>
      </c>
      <c r="AV139" s="14" t="s">
        <v>84</v>
      </c>
      <c r="AW139" s="14" t="s">
        <v>37</v>
      </c>
      <c r="AX139" s="14" t="s">
        <v>75</v>
      </c>
      <c r="AY139" s="253" t="s">
        <v>147</v>
      </c>
    </row>
    <row r="140" spans="1:51" s="14" customFormat="1" ht="12">
      <c r="A140" s="14"/>
      <c r="B140" s="243"/>
      <c r="C140" s="244"/>
      <c r="D140" s="234" t="s">
        <v>159</v>
      </c>
      <c r="E140" s="245" t="s">
        <v>19</v>
      </c>
      <c r="F140" s="246" t="s">
        <v>996</v>
      </c>
      <c r="G140" s="244"/>
      <c r="H140" s="247">
        <v>27</v>
      </c>
      <c r="I140" s="248"/>
      <c r="J140" s="244"/>
      <c r="K140" s="244"/>
      <c r="L140" s="249"/>
      <c r="M140" s="250"/>
      <c r="N140" s="251"/>
      <c r="O140" s="251"/>
      <c r="P140" s="251"/>
      <c r="Q140" s="251"/>
      <c r="R140" s="251"/>
      <c r="S140" s="251"/>
      <c r="T140" s="252"/>
      <c r="U140" s="14"/>
      <c r="V140" s="14"/>
      <c r="W140" s="14"/>
      <c r="X140" s="14"/>
      <c r="Y140" s="14"/>
      <c r="Z140" s="14"/>
      <c r="AA140" s="14"/>
      <c r="AB140" s="14"/>
      <c r="AC140" s="14"/>
      <c r="AD140" s="14"/>
      <c r="AE140" s="14"/>
      <c r="AT140" s="253" t="s">
        <v>159</v>
      </c>
      <c r="AU140" s="253" t="s">
        <v>84</v>
      </c>
      <c r="AV140" s="14" t="s">
        <v>84</v>
      </c>
      <c r="AW140" s="14" t="s">
        <v>37</v>
      </c>
      <c r="AX140" s="14" t="s">
        <v>75</v>
      </c>
      <c r="AY140" s="253" t="s">
        <v>147</v>
      </c>
    </row>
    <row r="141" spans="1:51" s="14" customFormat="1" ht="12">
      <c r="A141" s="14"/>
      <c r="B141" s="243"/>
      <c r="C141" s="244"/>
      <c r="D141" s="234" t="s">
        <v>159</v>
      </c>
      <c r="E141" s="245" t="s">
        <v>19</v>
      </c>
      <c r="F141" s="246" t="s">
        <v>995</v>
      </c>
      <c r="G141" s="244"/>
      <c r="H141" s="247">
        <v>30</v>
      </c>
      <c r="I141" s="248"/>
      <c r="J141" s="244"/>
      <c r="K141" s="244"/>
      <c r="L141" s="249"/>
      <c r="M141" s="250"/>
      <c r="N141" s="251"/>
      <c r="O141" s="251"/>
      <c r="P141" s="251"/>
      <c r="Q141" s="251"/>
      <c r="R141" s="251"/>
      <c r="S141" s="251"/>
      <c r="T141" s="252"/>
      <c r="U141" s="14"/>
      <c r="V141" s="14"/>
      <c r="W141" s="14"/>
      <c r="X141" s="14"/>
      <c r="Y141" s="14"/>
      <c r="Z141" s="14"/>
      <c r="AA141" s="14"/>
      <c r="AB141" s="14"/>
      <c r="AC141" s="14"/>
      <c r="AD141" s="14"/>
      <c r="AE141" s="14"/>
      <c r="AT141" s="253" t="s">
        <v>159</v>
      </c>
      <c r="AU141" s="253" t="s">
        <v>84</v>
      </c>
      <c r="AV141" s="14" t="s">
        <v>84</v>
      </c>
      <c r="AW141" s="14" t="s">
        <v>37</v>
      </c>
      <c r="AX141" s="14" t="s">
        <v>75</v>
      </c>
      <c r="AY141" s="253" t="s">
        <v>147</v>
      </c>
    </row>
    <row r="142" spans="1:51" s="14" customFormat="1" ht="12">
      <c r="A142" s="14"/>
      <c r="B142" s="243"/>
      <c r="C142" s="244"/>
      <c r="D142" s="234" t="s">
        <v>159</v>
      </c>
      <c r="E142" s="245" t="s">
        <v>19</v>
      </c>
      <c r="F142" s="246" t="s">
        <v>997</v>
      </c>
      <c r="G142" s="244"/>
      <c r="H142" s="247">
        <v>25</v>
      </c>
      <c r="I142" s="248"/>
      <c r="J142" s="244"/>
      <c r="K142" s="244"/>
      <c r="L142" s="249"/>
      <c r="M142" s="250"/>
      <c r="N142" s="251"/>
      <c r="O142" s="251"/>
      <c r="P142" s="251"/>
      <c r="Q142" s="251"/>
      <c r="R142" s="251"/>
      <c r="S142" s="251"/>
      <c r="T142" s="252"/>
      <c r="U142" s="14"/>
      <c r="V142" s="14"/>
      <c r="W142" s="14"/>
      <c r="X142" s="14"/>
      <c r="Y142" s="14"/>
      <c r="Z142" s="14"/>
      <c r="AA142" s="14"/>
      <c r="AB142" s="14"/>
      <c r="AC142" s="14"/>
      <c r="AD142" s="14"/>
      <c r="AE142" s="14"/>
      <c r="AT142" s="253" t="s">
        <v>159</v>
      </c>
      <c r="AU142" s="253" t="s">
        <v>84</v>
      </c>
      <c r="AV142" s="14" t="s">
        <v>84</v>
      </c>
      <c r="AW142" s="14" t="s">
        <v>37</v>
      </c>
      <c r="AX142" s="14" t="s">
        <v>75</v>
      </c>
      <c r="AY142" s="253" t="s">
        <v>147</v>
      </c>
    </row>
    <row r="143" spans="1:51" s="14" customFormat="1" ht="12">
      <c r="A143" s="14"/>
      <c r="B143" s="243"/>
      <c r="C143" s="244"/>
      <c r="D143" s="234" t="s">
        <v>159</v>
      </c>
      <c r="E143" s="245" t="s">
        <v>19</v>
      </c>
      <c r="F143" s="246" t="s">
        <v>997</v>
      </c>
      <c r="G143" s="244"/>
      <c r="H143" s="247">
        <v>25</v>
      </c>
      <c r="I143" s="248"/>
      <c r="J143" s="244"/>
      <c r="K143" s="244"/>
      <c r="L143" s="249"/>
      <c r="M143" s="250"/>
      <c r="N143" s="251"/>
      <c r="O143" s="251"/>
      <c r="P143" s="251"/>
      <c r="Q143" s="251"/>
      <c r="R143" s="251"/>
      <c r="S143" s="251"/>
      <c r="T143" s="252"/>
      <c r="U143" s="14"/>
      <c r="V143" s="14"/>
      <c r="W143" s="14"/>
      <c r="X143" s="14"/>
      <c r="Y143" s="14"/>
      <c r="Z143" s="14"/>
      <c r="AA143" s="14"/>
      <c r="AB143" s="14"/>
      <c r="AC143" s="14"/>
      <c r="AD143" s="14"/>
      <c r="AE143" s="14"/>
      <c r="AT143" s="253" t="s">
        <v>159</v>
      </c>
      <c r="AU143" s="253" t="s">
        <v>84</v>
      </c>
      <c r="AV143" s="14" t="s">
        <v>84</v>
      </c>
      <c r="AW143" s="14" t="s">
        <v>37</v>
      </c>
      <c r="AX143" s="14" t="s">
        <v>75</v>
      </c>
      <c r="AY143" s="253" t="s">
        <v>147</v>
      </c>
    </row>
    <row r="144" spans="1:51" s="14" customFormat="1" ht="12">
      <c r="A144" s="14"/>
      <c r="B144" s="243"/>
      <c r="C144" s="244"/>
      <c r="D144" s="234" t="s">
        <v>159</v>
      </c>
      <c r="E144" s="245" t="s">
        <v>19</v>
      </c>
      <c r="F144" s="246" t="s">
        <v>998</v>
      </c>
      <c r="G144" s="244"/>
      <c r="H144" s="247">
        <v>120</v>
      </c>
      <c r="I144" s="248"/>
      <c r="J144" s="244"/>
      <c r="K144" s="244"/>
      <c r="L144" s="249"/>
      <c r="M144" s="250"/>
      <c r="N144" s="251"/>
      <c r="O144" s="251"/>
      <c r="P144" s="251"/>
      <c r="Q144" s="251"/>
      <c r="R144" s="251"/>
      <c r="S144" s="251"/>
      <c r="T144" s="252"/>
      <c r="U144" s="14"/>
      <c r="V144" s="14"/>
      <c r="W144" s="14"/>
      <c r="X144" s="14"/>
      <c r="Y144" s="14"/>
      <c r="Z144" s="14"/>
      <c r="AA144" s="14"/>
      <c r="AB144" s="14"/>
      <c r="AC144" s="14"/>
      <c r="AD144" s="14"/>
      <c r="AE144" s="14"/>
      <c r="AT144" s="253" t="s">
        <v>159</v>
      </c>
      <c r="AU144" s="253" t="s">
        <v>84</v>
      </c>
      <c r="AV144" s="14" t="s">
        <v>84</v>
      </c>
      <c r="AW144" s="14" t="s">
        <v>37</v>
      </c>
      <c r="AX144" s="14" t="s">
        <v>75</v>
      </c>
      <c r="AY144" s="253" t="s">
        <v>147</v>
      </c>
    </row>
    <row r="145" spans="1:51" s="14" customFormat="1" ht="12">
      <c r="A145" s="14"/>
      <c r="B145" s="243"/>
      <c r="C145" s="244"/>
      <c r="D145" s="234" t="s">
        <v>159</v>
      </c>
      <c r="E145" s="245" t="s">
        <v>19</v>
      </c>
      <c r="F145" s="246" t="s">
        <v>999</v>
      </c>
      <c r="G145" s="244"/>
      <c r="H145" s="247">
        <v>35</v>
      </c>
      <c r="I145" s="248"/>
      <c r="J145" s="244"/>
      <c r="K145" s="244"/>
      <c r="L145" s="249"/>
      <c r="M145" s="250"/>
      <c r="N145" s="251"/>
      <c r="O145" s="251"/>
      <c r="P145" s="251"/>
      <c r="Q145" s="251"/>
      <c r="R145" s="251"/>
      <c r="S145" s="251"/>
      <c r="T145" s="252"/>
      <c r="U145" s="14"/>
      <c r="V145" s="14"/>
      <c r="W145" s="14"/>
      <c r="X145" s="14"/>
      <c r="Y145" s="14"/>
      <c r="Z145" s="14"/>
      <c r="AA145" s="14"/>
      <c r="AB145" s="14"/>
      <c r="AC145" s="14"/>
      <c r="AD145" s="14"/>
      <c r="AE145" s="14"/>
      <c r="AT145" s="253" t="s">
        <v>159</v>
      </c>
      <c r="AU145" s="253" t="s">
        <v>84</v>
      </c>
      <c r="AV145" s="14" t="s">
        <v>84</v>
      </c>
      <c r="AW145" s="14" t="s">
        <v>37</v>
      </c>
      <c r="AX145" s="14" t="s">
        <v>75</v>
      </c>
      <c r="AY145" s="253" t="s">
        <v>147</v>
      </c>
    </row>
    <row r="146" spans="1:51" s="14" customFormat="1" ht="12">
      <c r="A146" s="14"/>
      <c r="B146" s="243"/>
      <c r="C146" s="244"/>
      <c r="D146" s="234" t="s">
        <v>159</v>
      </c>
      <c r="E146" s="245" t="s">
        <v>19</v>
      </c>
      <c r="F146" s="246" t="s">
        <v>1000</v>
      </c>
      <c r="G146" s="244"/>
      <c r="H146" s="247">
        <v>50</v>
      </c>
      <c r="I146" s="248"/>
      <c r="J146" s="244"/>
      <c r="K146" s="244"/>
      <c r="L146" s="249"/>
      <c r="M146" s="250"/>
      <c r="N146" s="251"/>
      <c r="O146" s="251"/>
      <c r="P146" s="251"/>
      <c r="Q146" s="251"/>
      <c r="R146" s="251"/>
      <c r="S146" s="251"/>
      <c r="T146" s="252"/>
      <c r="U146" s="14"/>
      <c r="V146" s="14"/>
      <c r="W146" s="14"/>
      <c r="X146" s="14"/>
      <c r="Y146" s="14"/>
      <c r="Z146" s="14"/>
      <c r="AA146" s="14"/>
      <c r="AB146" s="14"/>
      <c r="AC146" s="14"/>
      <c r="AD146" s="14"/>
      <c r="AE146" s="14"/>
      <c r="AT146" s="253" t="s">
        <v>159</v>
      </c>
      <c r="AU146" s="253" t="s">
        <v>84</v>
      </c>
      <c r="AV146" s="14" t="s">
        <v>84</v>
      </c>
      <c r="AW146" s="14" t="s">
        <v>37</v>
      </c>
      <c r="AX146" s="14" t="s">
        <v>75</v>
      </c>
      <c r="AY146" s="253" t="s">
        <v>147</v>
      </c>
    </row>
    <row r="147" spans="1:51" s="14" customFormat="1" ht="12">
      <c r="A147" s="14"/>
      <c r="B147" s="243"/>
      <c r="C147" s="244"/>
      <c r="D147" s="234" t="s">
        <v>159</v>
      </c>
      <c r="E147" s="245" t="s">
        <v>19</v>
      </c>
      <c r="F147" s="246" t="s">
        <v>1001</v>
      </c>
      <c r="G147" s="244"/>
      <c r="H147" s="247">
        <v>35</v>
      </c>
      <c r="I147" s="248"/>
      <c r="J147" s="244"/>
      <c r="K147" s="244"/>
      <c r="L147" s="249"/>
      <c r="M147" s="250"/>
      <c r="N147" s="251"/>
      <c r="O147" s="251"/>
      <c r="P147" s="251"/>
      <c r="Q147" s="251"/>
      <c r="R147" s="251"/>
      <c r="S147" s="251"/>
      <c r="T147" s="252"/>
      <c r="U147" s="14"/>
      <c r="V147" s="14"/>
      <c r="W147" s="14"/>
      <c r="X147" s="14"/>
      <c r="Y147" s="14"/>
      <c r="Z147" s="14"/>
      <c r="AA147" s="14"/>
      <c r="AB147" s="14"/>
      <c r="AC147" s="14"/>
      <c r="AD147" s="14"/>
      <c r="AE147" s="14"/>
      <c r="AT147" s="253" t="s">
        <v>159</v>
      </c>
      <c r="AU147" s="253" t="s">
        <v>84</v>
      </c>
      <c r="AV147" s="14" t="s">
        <v>84</v>
      </c>
      <c r="AW147" s="14" t="s">
        <v>37</v>
      </c>
      <c r="AX147" s="14" t="s">
        <v>75</v>
      </c>
      <c r="AY147" s="253" t="s">
        <v>147</v>
      </c>
    </row>
    <row r="148" spans="1:51" s="14" customFormat="1" ht="12">
      <c r="A148" s="14"/>
      <c r="B148" s="243"/>
      <c r="C148" s="244"/>
      <c r="D148" s="234" t="s">
        <v>159</v>
      </c>
      <c r="E148" s="245" t="s">
        <v>19</v>
      </c>
      <c r="F148" s="246" t="s">
        <v>995</v>
      </c>
      <c r="G148" s="244"/>
      <c r="H148" s="247">
        <v>30</v>
      </c>
      <c r="I148" s="248"/>
      <c r="J148" s="244"/>
      <c r="K148" s="244"/>
      <c r="L148" s="249"/>
      <c r="M148" s="250"/>
      <c r="N148" s="251"/>
      <c r="O148" s="251"/>
      <c r="P148" s="251"/>
      <c r="Q148" s="251"/>
      <c r="R148" s="251"/>
      <c r="S148" s="251"/>
      <c r="T148" s="252"/>
      <c r="U148" s="14"/>
      <c r="V148" s="14"/>
      <c r="W148" s="14"/>
      <c r="X148" s="14"/>
      <c r="Y148" s="14"/>
      <c r="Z148" s="14"/>
      <c r="AA148" s="14"/>
      <c r="AB148" s="14"/>
      <c r="AC148" s="14"/>
      <c r="AD148" s="14"/>
      <c r="AE148" s="14"/>
      <c r="AT148" s="253" t="s">
        <v>159</v>
      </c>
      <c r="AU148" s="253" t="s">
        <v>84</v>
      </c>
      <c r="AV148" s="14" t="s">
        <v>84</v>
      </c>
      <c r="AW148" s="14" t="s">
        <v>37</v>
      </c>
      <c r="AX148" s="14" t="s">
        <v>75</v>
      </c>
      <c r="AY148" s="253" t="s">
        <v>147</v>
      </c>
    </row>
    <row r="149" spans="1:51" s="14" customFormat="1" ht="12">
      <c r="A149" s="14"/>
      <c r="B149" s="243"/>
      <c r="C149" s="244"/>
      <c r="D149" s="234" t="s">
        <v>159</v>
      </c>
      <c r="E149" s="245" t="s">
        <v>19</v>
      </c>
      <c r="F149" s="246" t="s">
        <v>997</v>
      </c>
      <c r="G149" s="244"/>
      <c r="H149" s="247">
        <v>25</v>
      </c>
      <c r="I149" s="248"/>
      <c r="J149" s="244"/>
      <c r="K149" s="244"/>
      <c r="L149" s="249"/>
      <c r="M149" s="250"/>
      <c r="N149" s="251"/>
      <c r="O149" s="251"/>
      <c r="P149" s="251"/>
      <c r="Q149" s="251"/>
      <c r="R149" s="251"/>
      <c r="S149" s="251"/>
      <c r="T149" s="252"/>
      <c r="U149" s="14"/>
      <c r="V149" s="14"/>
      <c r="W149" s="14"/>
      <c r="X149" s="14"/>
      <c r="Y149" s="14"/>
      <c r="Z149" s="14"/>
      <c r="AA149" s="14"/>
      <c r="AB149" s="14"/>
      <c r="AC149" s="14"/>
      <c r="AD149" s="14"/>
      <c r="AE149" s="14"/>
      <c r="AT149" s="253" t="s">
        <v>159</v>
      </c>
      <c r="AU149" s="253" t="s">
        <v>84</v>
      </c>
      <c r="AV149" s="14" t="s">
        <v>84</v>
      </c>
      <c r="AW149" s="14" t="s">
        <v>37</v>
      </c>
      <c r="AX149" s="14" t="s">
        <v>75</v>
      </c>
      <c r="AY149" s="253" t="s">
        <v>147</v>
      </c>
    </row>
    <row r="150" spans="1:51" s="14" customFormat="1" ht="12">
      <c r="A150" s="14"/>
      <c r="B150" s="243"/>
      <c r="C150" s="244"/>
      <c r="D150" s="234" t="s">
        <v>159</v>
      </c>
      <c r="E150" s="245" t="s">
        <v>19</v>
      </c>
      <c r="F150" s="246" t="s">
        <v>995</v>
      </c>
      <c r="G150" s="244"/>
      <c r="H150" s="247">
        <v>30</v>
      </c>
      <c r="I150" s="248"/>
      <c r="J150" s="244"/>
      <c r="K150" s="244"/>
      <c r="L150" s="249"/>
      <c r="M150" s="250"/>
      <c r="N150" s="251"/>
      <c r="O150" s="251"/>
      <c r="P150" s="251"/>
      <c r="Q150" s="251"/>
      <c r="R150" s="251"/>
      <c r="S150" s="251"/>
      <c r="T150" s="252"/>
      <c r="U150" s="14"/>
      <c r="V150" s="14"/>
      <c r="W150" s="14"/>
      <c r="X150" s="14"/>
      <c r="Y150" s="14"/>
      <c r="Z150" s="14"/>
      <c r="AA150" s="14"/>
      <c r="AB150" s="14"/>
      <c r="AC150" s="14"/>
      <c r="AD150" s="14"/>
      <c r="AE150" s="14"/>
      <c r="AT150" s="253" t="s">
        <v>159</v>
      </c>
      <c r="AU150" s="253" t="s">
        <v>84</v>
      </c>
      <c r="AV150" s="14" t="s">
        <v>84</v>
      </c>
      <c r="AW150" s="14" t="s">
        <v>37</v>
      </c>
      <c r="AX150" s="14" t="s">
        <v>75</v>
      </c>
      <c r="AY150" s="253" t="s">
        <v>147</v>
      </c>
    </row>
    <row r="151" spans="1:51" s="14" customFormat="1" ht="12">
      <c r="A151" s="14"/>
      <c r="B151" s="243"/>
      <c r="C151" s="244"/>
      <c r="D151" s="234" t="s">
        <v>159</v>
      </c>
      <c r="E151" s="245" t="s">
        <v>19</v>
      </c>
      <c r="F151" s="246" t="s">
        <v>997</v>
      </c>
      <c r="G151" s="244"/>
      <c r="H151" s="247">
        <v>25</v>
      </c>
      <c r="I151" s="248"/>
      <c r="J151" s="244"/>
      <c r="K151" s="244"/>
      <c r="L151" s="249"/>
      <c r="M151" s="250"/>
      <c r="N151" s="251"/>
      <c r="O151" s="251"/>
      <c r="P151" s="251"/>
      <c r="Q151" s="251"/>
      <c r="R151" s="251"/>
      <c r="S151" s="251"/>
      <c r="T151" s="252"/>
      <c r="U151" s="14"/>
      <c r="V151" s="14"/>
      <c r="W151" s="14"/>
      <c r="X151" s="14"/>
      <c r="Y151" s="14"/>
      <c r="Z151" s="14"/>
      <c r="AA151" s="14"/>
      <c r="AB151" s="14"/>
      <c r="AC151" s="14"/>
      <c r="AD151" s="14"/>
      <c r="AE151" s="14"/>
      <c r="AT151" s="253" t="s">
        <v>159</v>
      </c>
      <c r="AU151" s="253" t="s">
        <v>84</v>
      </c>
      <c r="AV151" s="14" t="s">
        <v>84</v>
      </c>
      <c r="AW151" s="14" t="s">
        <v>37</v>
      </c>
      <c r="AX151" s="14" t="s">
        <v>75</v>
      </c>
      <c r="AY151" s="253" t="s">
        <v>147</v>
      </c>
    </row>
    <row r="152" spans="1:51" s="14" customFormat="1" ht="12">
      <c r="A152" s="14"/>
      <c r="B152" s="243"/>
      <c r="C152" s="244"/>
      <c r="D152" s="234" t="s">
        <v>159</v>
      </c>
      <c r="E152" s="245" t="s">
        <v>19</v>
      </c>
      <c r="F152" s="246" t="s">
        <v>997</v>
      </c>
      <c r="G152" s="244"/>
      <c r="H152" s="247">
        <v>25</v>
      </c>
      <c r="I152" s="248"/>
      <c r="J152" s="244"/>
      <c r="K152" s="244"/>
      <c r="L152" s="249"/>
      <c r="M152" s="250"/>
      <c r="N152" s="251"/>
      <c r="O152" s="251"/>
      <c r="P152" s="251"/>
      <c r="Q152" s="251"/>
      <c r="R152" s="251"/>
      <c r="S152" s="251"/>
      <c r="T152" s="252"/>
      <c r="U152" s="14"/>
      <c r="V152" s="14"/>
      <c r="W152" s="14"/>
      <c r="X152" s="14"/>
      <c r="Y152" s="14"/>
      <c r="Z152" s="14"/>
      <c r="AA152" s="14"/>
      <c r="AB152" s="14"/>
      <c r="AC152" s="14"/>
      <c r="AD152" s="14"/>
      <c r="AE152" s="14"/>
      <c r="AT152" s="253" t="s">
        <v>159</v>
      </c>
      <c r="AU152" s="253" t="s">
        <v>84</v>
      </c>
      <c r="AV152" s="14" t="s">
        <v>84</v>
      </c>
      <c r="AW152" s="14" t="s">
        <v>37</v>
      </c>
      <c r="AX152" s="14" t="s">
        <v>75</v>
      </c>
      <c r="AY152" s="253" t="s">
        <v>147</v>
      </c>
    </row>
    <row r="153" spans="1:51" s="14" customFormat="1" ht="12">
      <c r="A153" s="14"/>
      <c r="B153" s="243"/>
      <c r="C153" s="244"/>
      <c r="D153" s="234" t="s">
        <v>159</v>
      </c>
      <c r="E153" s="245" t="s">
        <v>19</v>
      </c>
      <c r="F153" s="246" t="s">
        <v>866</v>
      </c>
      <c r="G153" s="244"/>
      <c r="H153" s="247">
        <v>80</v>
      </c>
      <c r="I153" s="248"/>
      <c r="J153" s="244"/>
      <c r="K153" s="244"/>
      <c r="L153" s="249"/>
      <c r="M153" s="250"/>
      <c r="N153" s="251"/>
      <c r="O153" s="251"/>
      <c r="P153" s="251"/>
      <c r="Q153" s="251"/>
      <c r="R153" s="251"/>
      <c r="S153" s="251"/>
      <c r="T153" s="252"/>
      <c r="U153" s="14"/>
      <c r="V153" s="14"/>
      <c r="W153" s="14"/>
      <c r="X153" s="14"/>
      <c r="Y153" s="14"/>
      <c r="Z153" s="14"/>
      <c r="AA153" s="14"/>
      <c r="AB153" s="14"/>
      <c r="AC153" s="14"/>
      <c r="AD153" s="14"/>
      <c r="AE153" s="14"/>
      <c r="AT153" s="253" t="s">
        <v>159</v>
      </c>
      <c r="AU153" s="253" t="s">
        <v>84</v>
      </c>
      <c r="AV153" s="14" t="s">
        <v>84</v>
      </c>
      <c r="AW153" s="14" t="s">
        <v>37</v>
      </c>
      <c r="AX153" s="14" t="s">
        <v>75</v>
      </c>
      <c r="AY153" s="253" t="s">
        <v>147</v>
      </c>
    </row>
    <row r="154" spans="1:51" s="15" customFormat="1" ht="12">
      <c r="A154" s="15"/>
      <c r="B154" s="254"/>
      <c r="C154" s="255"/>
      <c r="D154" s="234" t="s">
        <v>159</v>
      </c>
      <c r="E154" s="256" t="s">
        <v>19</v>
      </c>
      <c r="F154" s="257" t="s">
        <v>162</v>
      </c>
      <c r="G154" s="255"/>
      <c r="H154" s="258">
        <v>622</v>
      </c>
      <c r="I154" s="259"/>
      <c r="J154" s="255"/>
      <c r="K154" s="255"/>
      <c r="L154" s="260"/>
      <c r="M154" s="261"/>
      <c r="N154" s="262"/>
      <c r="O154" s="262"/>
      <c r="P154" s="262"/>
      <c r="Q154" s="262"/>
      <c r="R154" s="262"/>
      <c r="S154" s="262"/>
      <c r="T154" s="263"/>
      <c r="U154" s="15"/>
      <c r="V154" s="15"/>
      <c r="W154" s="15"/>
      <c r="X154" s="15"/>
      <c r="Y154" s="15"/>
      <c r="Z154" s="15"/>
      <c r="AA154" s="15"/>
      <c r="AB154" s="15"/>
      <c r="AC154" s="15"/>
      <c r="AD154" s="15"/>
      <c r="AE154" s="15"/>
      <c r="AT154" s="264" t="s">
        <v>159</v>
      </c>
      <c r="AU154" s="264" t="s">
        <v>84</v>
      </c>
      <c r="AV154" s="15" t="s">
        <v>155</v>
      </c>
      <c r="AW154" s="15" t="s">
        <v>37</v>
      </c>
      <c r="AX154" s="15" t="s">
        <v>82</v>
      </c>
      <c r="AY154" s="264" t="s">
        <v>147</v>
      </c>
    </row>
    <row r="155" spans="1:65" s="2" customFormat="1" ht="24.15" customHeight="1">
      <c r="A155" s="40"/>
      <c r="B155" s="41"/>
      <c r="C155" s="214" t="s">
        <v>300</v>
      </c>
      <c r="D155" s="214" t="s">
        <v>150</v>
      </c>
      <c r="E155" s="215" t="s">
        <v>1002</v>
      </c>
      <c r="F155" s="216" t="s">
        <v>1003</v>
      </c>
      <c r="G155" s="217" t="s">
        <v>170</v>
      </c>
      <c r="H155" s="218">
        <v>261</v>
      </c>
      <c r="I155" s="219"/>
      <c r="J155" s="220">
        <f>ROUND(I155*H155,2)</f>
        <v>0</v>
      </c>
      <c r="K155" s="216" t="s">
        <v>154</v>
      </c>
      <c r="L155" s="46"/>
      <c r="M155" s="221" t="s">
        <v>19</v>
      </c>
      <c r="N155" s="222" t="s">
        <v>46</v>
      </c>
      <c r="O155" s="86"/>
      <c r="P155" s="223">
        <f>O155*H155</f>
        <v>0</v>
      </c>
      <c r="Q155" s="223">
        <v>0</v>
      </c>
      <c r="R155" s="223">
        <f>Q155*H155</f>
        <v>0</v>
      </c>
      <c r="S155" s="223">
        <v>0</v>
      </c>
      <c r="T155" s="224">
        <f>S155*H155</f>
        <v>0</v>
      </c>
      <c r="U155" s="40"/>
      <c r="V155" s="40"/>
      <c r="W155" s="40"/>
      <c r="X155" s="40"/>
      <c r="Y155" s="40"/>
      <c r="Z155" s="40"/>
      <c r="AA155" s="40"/>
      <c r="AB155" s="40"/>
      <c r="AC155" s="40"/>
      <c r="AD155" s="40"/>
      <c r="AE155" s="40"/>
      <c r="AR155" s="225" t="s">
        <v>211</v>
      </c>
      <c r="AT155" s="225" t="s">
        <v>150</v>
      </c>
      <c r="AU155" s="225" t="s">
        <v>84</v>
      </c>
      <c r="AY155" s="19" t="s">
        <v>147</v>
      </c>
      <c r="BE155" s="226">
        <f>IF(N155="základní",J155,0)</f>
        <v>0</v>
      </c>
      <c r="BF155" s="226">
        <f>IF(N155="snížená",J155,0)</f>
        <v>0</v>
      </c>
      <c r="BG155" s="226">
        <f>IF(N155="zákl. přenesená",J155,0)</f>
        <v>0</v>
      </c>
      <c r="BH155" s="226">
        <f>IF(N155="sníž. přenesená",J155,0)</f>
        <v>0</v>
      </c>
      <c r="BI155" s="226">
        <f>IF(N155="nulová",J155,0)</f>
        <v>0</v>
      </c>
      <c r="BJ155" s="19" t="s">
        <v>82</v>
      </c>
      <c r="BK155" s="226">
        <f>ROUND(I155*H155,2)</f>
        <v>0</v>
      </c>
      <c r="BL155" s="19" t="s">
        <v>211</v>
      </c>
      <c r="BM155" s="225" t="s">
        <v>1004</v>
      </c>
    </row>
    <row r="156" spans="1:47" s="2" customFormat="1" ht="12">
      <c r="A156" s="40"/>
      <c r="B156" s="41"/>
      <c r="C156" s="42"/>
      <c r="D156" s="227" t="s">
        <v>157</v>
      </c>
      <c r="E156" s="42"/>
      <c r="F156" s="228" t="s">
        <v>1005</v>
      </c>
      <c r="G156" s="42"/>
      <c r="H156" s="42"/>
      <c r="I156" s="229"/>
      <c r="J156" s="42"/>
      <c r="K156" s="42"/>
      <c r="L156" s="46"/>
      <c r="M156" s="230"/>
      <c r="N156" s="231"/>
      <c r="O156" s="86"/>
      <c r="P156" s="86"/>
      <c r="Q156" s="86"/>
      <c r="R156" s="86"/>
      <c r="S156" s="86"/>
      <c r="T156" s="87"/>
      <c r="U156" s="40"/>
      <c r="V156" s="40"/>
      <c r="W156" s="40"/>
      <c r="X156" s="40"/>
      <c r="Y156" s="40"/>
      <c r="Z156" s="40"/>
      <c r="AA156" s="40"/>
      <c r="AB156" s="40"/>
      <c r="AC156" s="40"/>
      <c r="AD156" s="40"/>
      <c r="AE156" s="40"/>
      <c r="AT156" s="19" t="s">
        <v>157</v>
      </c>
      <c r="AU156" s="19" t="s">
        <v>84</v>
      </c>
    </row>
    <row r="157" spans="1:65" s="2" customFormat="1" ht="24.15" customHeight="1">
      <c r="A157" s="40"/>
      <c r="B157" s="41"/>
      <c r="C157" s="271" t="s">
        <v>304</v>
      </c>
      <c r="D157" s="271" t="s">
        <v>660</v>
      </c>
      <c r="E157" s="272" t="s">
        <v>1006</v>
      </c>
      <c r="F157" s="273" t="s">
        <v>1007</v>
      </c>
      <c r="G157" s="274" t="s">
        <v>170</v>
      </c>
      <c r="H157" s="275">
        <v>207</v>
      </c>
      <c r="I157" s="276"/>
      <c r="J157" s="277">
        <f>ROUND(I157*H157,2)</f>
        <v>0</v>
      </c>
      <c r="K157" s="273" t="s">
        <v>154</v>
      </c>
      <c r="L157" s="278"/>
      <c r="M157" s="279" t="s">
        <v>19</v>
      </c>
      <c r="N157" s="280" t="s">
        <v>46</v>
      </c>
      <c r="O157" s="86"/>
      <c r="P157" s="223">
        <f>O157*H157</f>
        <v>0</v>
      </c>
      <c r="Q157" s="223">
        <v>0.00024</v>
      </c>
      <c r="R157" s="223">
        <f>Q157*H157</f>
        <v>0.04968</v>
      </c>
      <c r="S157" s="223">
        <v>0</v>
      </c>
      <c r="T157" s="224">
        <f>S157*H157</f>
        <v>0</v>
      </c>
      <c r="U157" s="40"/>
      <c r="V157" s="40"/>
      <c r="W157" s="40"/>
      <c r="X157" s="40"/>
      <c r="Y157" s="40"/>
      <c r="Z157" s="40"/>
      <c r="AA157" s="40"/>
      <c r="AB157" s="40"/>
      <c r="AC157" s="40"/>
      <c r="AD157" s="40"/>
      <c r="AE157" s="40"/>
      <c r="AR157" s="225" t="s">
        <v>382</v>
      </c>
      <c r="AT157" s="225" t="s">
        <v>660</v>
      </c>
      <c r="AU157" s="225" t="s">
        <v>84</v>
      </c>
      <c r="AY157" s="19" t="s">
        <v>147</v>
      </c>
      <c r="BE157" s="226">
        <f>IF(N157="základní",J157,0)</f>
        <v>0</v>
      </c>
      <c r="BF157" s="226">
        <f>IF(N157="snížená",J157,0)</f>
        <v>0</v>
      </c>
      <c r="BG157" s="226">
        <f>IF(N157="zákl. přenesená",J157,0)</f>
        <v>0</v>
      </c>
      <c r="BH157" s="226">
        <f>IF(N157="sníž. přenesená",J157,0)</f>
        <v>0</v>
      </c>
      <c r="BI157" s="226">
        <f>IF(N157="nulová",J157,0)</f>
        <v>0</v>
      </c>
      <c r="BJ157" s="19" t="s">
        <v>82</v>
      </c>
      <c r="BK157" s="226">
        <f>ROUND(I157*H157,2)</f>
        <v>0</v>
      </c>
      <c r="BL157" s="19" t="s">
        <v>211</v>
      </c>
      <c r="BM157" s="225" t="s">
        <v>1008</v>
      </c>
    </row>
    <row r="158" spans="1:51" s="14" customFormat="1" ht="12">
      <c r="A158" s="14"/>
      <c r="B158" s="243"/>
      <c r="C158" s="244"/>
      <c r="D158" s="234" t="s">
        <v>159</v>
      </c>
      <c r="E158" s="245" t="s">
        <v>19</v>
      </c>
      <c r="F158" s="246" t="s">
        <v>211</v>
      </c>
      <c r="G158" s="244"/>
      <c r="H158" s="247">
        <v>16</v>
      </c>
      <c r="I158" s="248"/>
      <c r="J158" s="244"/>
      <c r="K158" s="244"/>
      <c r="L158" s="249"/>
      <c r="M158" s="250"/>
      <c r="N158" s="251"/>
      <c r="O158" s="251"/>
      <c r="P158" s="251"/>
      <c r="Q158" s="251"/>
      <c r="R158" s="251"/>
      <c r="S158" s="251"/>
      <c r="T158" s="252"/>
      <c r="U158" s="14"/>
      <c r="V158" s="14"/>
      <c r="W158" s="14"/>
      <c r="X158" s="14"/>
      <c r="Y158" s="14"/>
      <c r="Z158" s="14"/>
      <c r="AA158" s="14"/>
      <c r="AB158" s="14"/>
      <c r="AC158" s="14"/>
      <c r="AD158" s="14"/>
      <c r="AE158" s="14"/>
      <c r="AT158" s="253" t="s">
        <v>159</v>
      </c>
      <c r="AU158" s="253" t="s">
        <v>84</v>
      </c>
      <c r="AV158" s="14" t="s">
        <v>84</v>
      </c>
      <c r="AW158" s="14" t="s">
        <v>37</v>
      </c>
      <c r="AX158" s="14" t="s">
        <v>75</v>
      </c>
      <c r="AY158" s="253" t="s">
        <v>147</v>
      </c>
    </row>
    <row r="159" spans="1:51" s="14" customFormat="1" ht="12">
      <c r="A159" s="14"/>
      <c r="B159" s="243"/>
      <c r="C159" s="244"/>
      <c r="D159" s="234" t="s">
        <v>159</v>
      </c>
      <c r="E159" s="245" t="s">
        <v>19</v>
      </c>
      <c r="F159" s="246" t="s">
        <v>1009</v>
      </c>
      <c r="G159" s="244"/>
      <c r="H159" s="247">
        <v>27</v>
      </c>
      <c r="I159" s="248"/>
      <c r="J159" s="244"/>
      <c r="K159" s="244"/>
      <c r="L159" s="249"/>
      <c r="M159" s="250"/>
      <c r="N159" s="251"/>
      <c r="O159" s="251"/>
      <c r="P159" s="251"/>
      <c r="Q159" s="251"/>
      <c r="R159" s="251"/>
      <c r="S159" s="251"/>
      <c r="T159" s="252"/>
      <c r="U159" s="14"/>
      <c r="V159" s="14"/>
      <c r="W159" s="14"/>
      <c r="X159" s="14"/>
      <c r="Y159" s="14"/>
      <c r="Z159" s="14"/>
      <c r="AA159" s="14"/>
      <c r="AB159" s="14"/>
      <c r="AC159" s="14"/>
      <c r="AD159" s="14"/>
      <c r="AE159" s="14"/>
      <c r="AT159" s="253" t="s">
        <v>159</v>
      </c>
      <c r="AU159" s="253" t="s">
        <v>84</v>
      </c>
      <c r="AV159" s="14" t="s">
        <v>84</v>
      </c>
      <c r="AW159" s="14" t="s">
        <v>37</v>
      </c>
      <c r="AX159" s="14" t="s">
        <v>75</v>
      </c>
      <c r="AY159" s="253" t="s">
        <v>147</v>
      </c>
    </row>
    <row r="160" spans="1:51" s="14" customFormat="1" ht="12">
      <c r="A160" s="14"/>
      <c r="B160" s="243"/>
      <c r="C160" s="244"/>
      <c r="D160" s="234" t="s">
        <v>159</v>
      </c>
      <c r="E160" s="245" t="s">
        <v>19</v>
      </c>
      <c r="F160" s="246" t="s">
        <v>1010</v>
      </c>
      <c r="G160" s="244"/>
      <c r="H160" s="247">
        <v>34</v>
      </c>
      <c r="I160" s="248"/>
      <c r="J160" s="244"/>
      <c r="K160" s="244"/>
      <c r="L160" s="249"/>
      <c r="M160" s="250"/>
      <c r="N160" s="251"/>
      <c r="O160" s="251"/>
      <c r="P160" s="251"/>
      <c r="Q160" s="251"/>
      <c r="R160" s="251"/>
      <c r="S160" s="251"/>
      <c r="T160" s="252"/>
      <c r="U160" s="14"/>
      <c r="V160" s="14"/>
      <c r="W160" s="14"/>
      <c r="X160" s="14"/>
      <c r="Y160" s="14"/>
      <c r="Z160" s="14"/>
      <c r="AA160" s="14"/>
      <c r="AB160" s="14"/>
      <c r="AC160" s="14"/>
      <c r="AD160" s="14"/>
      <c r="AE160" s="14"/>
      <c r="AT160" s="253" t="s">
        <v>159</v>
      </c>
      <c r="AU160" s="253" t="s">
        <v>84</v>
      </c>
      <c r="AV160" s="14" t="s">
        <v>84</v>
      </c>
      <c r="AW160" s="14" t="s">
        <v>37</v>
      </c>
      <c r="AX160" s="14" t="s">
        <v>75</v>
      </c>
      <c r="AY160" s="253" t="s">
        <v>147</v>
      </c>
    </row>
    <row r="161" spans="1:51" s="14" customFormat="1" ht="12">
      <c r="A161" s="14"/>
      <c r="B161" s="243"/>
      <c r="C161" s="244"/>
      <c r="D161" s="234" t="s">
        <v>159</v>
      </c>
      <c r="E161" s="245" t="s">
        <v>19</v>
      </c>
      <c r="F161" s="246" t="s">
        <v>1011</v>
      </c>
      <c r="G161" s="244"/>
      <c r="H161" s="247">
        <v>90</v>
      </c>
      <c r="I161" s="248"/>
      <c r="J161" s="244"/>
      <c r="K161" s="244"/>
      <c r="L161" s="249"/>
      <c r="M161" s="250"/>
      <c r="N161" s="251"/>
      <c r="O161" s="251"/>
      <c r="P161" s="251"/>
      <c r="Q161" s="251"/>
      <c r="R161" s="251"/>
      <c r="S161" s="251"/>
      <c r="T161" s="252"/>
      <c r="U161" s="14"/>
      <c r="V161" s="14"/>
      <c r="W161" s="14"/>
      <c r="X161" s="14"/>
      <c r="Y161" s="14"/>
      <c r="Z161" s="14"/>
      <c r="AA161" s="14"/>
      <c r="AB161" s="14"/>
      <c r="AC161" s="14"/>
      <c r="AD161" s="14"/>
      <c r="AE161" s="14"/>
      <c r="AT161" s="253" t="s">
        <v>159</v>
      </c>
      <c r="AU161" s="253" t="s">
        <v>84</v>
      </c>
      <c r="AV161" s="14" t="s">
        <v>84</v>
      </c>
      <c r="AW161" s="14" t="s">
        <v>37</v>
      </c>
      <c r="AX161" s="14" t="s">
        <v>75</v>
      </c>
      <c r="AY161" s="253" t="s">
        <v>147</v>
      </c>
    </row>
    <row r="162" spans="1:51" s="14" customFormat="1" ht="12">
      <c r="A162" s="14"/>
      <c r="B162" s="243"/>
      <c r="C162" s="244"/>
      <c r="D162" s="234" t="s">
        <v>159</v>
      </c>
      <c r="E162" s="245" t="s">
        <v>19</v>
      </c>
      <c r="F162" s="246" t="s">
        <v>1012</v>
      </c>
      <c r="G162" s="244"/>
      <c r="H162" s="247">
        <v>40</v>
      </c>
      <c r="I162" s="248"/>
      <c r="J162" s="244"/>
      <c r="K162" s="244"/>
      <c r="L162" s="249"/>
      <c r="M162" s="250"/>
      <c r="N162" s="251"/>
      <c r="O162" s="251"/>
      <c r="P162" s="251"/>
      <c r="Q162" s="251"/>
      <c r="R162" s="251"/>
      <c r="S162" s="251"/>
      <c r="T162" s="252"/>
      <c r="U162" s="14"/>
      <c r="V162" s="14"/>
      <c r="W162" s="14"/>
      <c r="X162" s="14"/>
      <c r="Y162" s="14"/>
      <c r="Z162" s="14"/>
      <c r="AA162" s="14"/>
      <c r="AB162" s="14"/>
      <c r="AC162" s="14"/>
      <c r="AD162" s="14"/>
      <c r="AE162" s="14"/>
      <c r="AT162" s="253" t="s">
        <v>159</v>
      </c>
      <c r="AU162" s="253" t="s">
        <v>84</v>
      </c>
      <c r="AV162" s="14" t="s">
        <v>84</v>
      </c>
      <c r="AW162" s="14" t="s">
        <v>37</v>
      </c>
      <c r="AX162" s="14" t="s">
        <v>75</v>
      </c>
      <c r="AY162" s="253" t="s">
        <v>147</v>
      </c>
    </row>
    <row r="163" spans="1:51" s="15" customFormat="1" ht="12">
      <c r="A163" s="15"/>
      <c r="B163" s="254"/>
      <c r="C163" s="255"/>
      <c r="D163" s="234" t="s">
        <v>159</v>
      </c>
      <c r="E163" s="256" t="s">
        <v>19</v>
      </c>
      <c r="F163" s="257" t="s">
        <v>162</v>
      </c>
      <c r="G163" s="255"/>
      <c r="H163" s="258">
        <v>207</v>
      </c>
      <c r="I163" s="259"/>
      <c r="J163" s="255"/>
      <c r="K163" s="255"/>
      <c r="L163" s="260"/>
      <c r="M163" s="261"/>
      <c r="N163" s="262"/>
      <c r="O163" s="262"/>
      <c r="P163" s="262"/>
      <c r="Q163" s="262"/>
      <c r="R163" s="262"/>
      <c r="S163" s="262"/>
      <c r="T163" s="263"/>
      <c r="U163" s="15"/>
      <c r="V163" s="15"/>
      <c r="W163" s="15"/>
      <c r="X163" s="15"/>
      <c r="Y163" s="15"/>
      <c r="Z163" s="15"/>
      <c r="AA163" s="15"/>
      <c r="AB163" s="15"/>
      <c r="AC163" s="15"/>
      <c r="AD163" s="15"/>
      <c r="AE163" s="15"/>
      <c r="AT163" s="264" t="s">
        <v>159</v>
      </c>
      <c r="AU163" s="264" t="s">
        <v>84</v>
      </c>
      <c r="AV163" s="15" t="s">
        <v>155</v>
      </c>
      <c r="AW163" s="15" t="s">
        <v>37</v>
      </c>
      <c r="AX163" s="15" t="s">
        <v>82</v>
      </c>
      <c r="AY163" s="264" t="s">
        <v>147</v>
      </c>
    </row>
    <row r="164" spans="1:65" s="2" customFormat="1" ht="24.15" customHeight="1">
      <c r="A164" s="40"/>
      <c r="B164" s="41"/>
      <c r="C164" s="271" t="s">
        <v>312</v>
      </c>
      <c r="D164" s="271" t="s">
        <v>660</v>
      </c>
      <c r="E164" s="272" t="s">
        <v>1013</v>
      </c>
      <c r="F164" s="273" t="s">
        <v>1014</v>
      </c>
      <c r="G164" s="274" t="s">
        <v>170</v>
      </c>
      <c r="H164" s="275">
        <v>54</v>
      </c>
      <c r="I164" s="276"/>
      <c r="J164" s="277">
        <f>ROUND(I164*H164,2)</f>
        <v>0</v>
      </c>
      <c r="K164" s="273" t="s">
        <v>154</v>
      </c>
      <c r="L164" s="278"/>
      <c r="M164" s="279" t="s">
        <v>19</v>
      </c>
      <c r="N164" s="280" t="s">
        <v>46</v>
      </c>
      <c r="O164" s="86"/>
      <c r="P164" s="223">
        <f>O164*H164</f>
        <v>0</v>
      </c>
      <c r="Q164" s="223">
        <v>0.00018</v>
      </c>
      <c r="R164" s="223">
        <f>Q164*H164</f>
        <v>0.009720000000000001</v>
      </c>
      <c r="S164" s="223">
        <v>0</v>
      </c>
      <c r="T164" s="224">
        <f>S164*H164</f>
        <v>0</v>
      </c>
      <c r="U164" s="40"/>
      <c r="V164" s="40"/>
      <c r="W164" s="40"/>
      <c r="X164" s="40"/>
      <c r="Y164" s="40"/>
      <c r="Z164" s="40"/>
      <c r="AA164" s="40"/>
      <c r="AB164" s="40"/>
      <c r="AC164" s="40"/>
      <c r="AD164" s="40"/>
      <c r="AE164" s="40"/>
      <c r="AR164" s="225" t="s">
        <v>382</v>
      </c>
      <c r="AT164" s="225" t="s">
        <v>660</v>
      </c>
      <c r="AU164" s="225" t="s">
        <v>84</v>
      </c>
      <c r="AY164" s="19" t="s">
        <v>147</v>
      </c>
      <c r="BE164" s="226">
        <f>IF(N164="základní",J164,0)</f>
        <v>0</v>
      </c>
      <c r="BF164" s="226">
        <f>IF(N164="snížená",J164,0)</f>
        <v>0</v>
      </c>
      <c r="BG164" s="226">
        <f>IF(N164="zákl. přenesená",J164,0)</f>
        <v>0</v>
      </c>
      <c r="BH164" s="226">
        <f>IF(N164="sníž. přenesená",J164,0)</f>
        <v>0</v>
      </c>
      <c r="BI164" s="226">
        <f>IF(N164="nulová",J164,0)</f>
        <v>0</v>
      </c>
      <c r="BJ164" s="19" t="s">
        <v>82</v>
      </c>
      <c r="BK164" s="226">
        <f>ROUND(I164*H164,2)</f>
        <v>0</v>
      </c>
      <c r="BL164" s="19" t="s">
        <v>211</v>
      </c>
      <c r="BM164" s="225" t="s">
        <v>1015</v>
      </c>
    </row>
    <row r="165" spans="1:65" s="2" customFormat="1" ht="21.75" customHeight="1">
      <c r="A165" s="40"/>
      <c r="B165" s="41"/>
      <c r="C165" s="214" t="s">
        <v>320</v>
      </c>
      <c r="D165" s="214" t="s">
        <v>150</v>
      </c>
      <c r="E165" s="215" t="s">
        <v>1016</v>
      </c>
      <c r="F165" s="216" t="s">
        <v>1017</v>
      </c>
      <c r="G165" s="217" t="s">
        <v>442</v>
      </c>
      <c r="H165" s="218">
        <v>764</v>
      </c>
      <c r="I165" s="219"/>
      <c r="J165" s="220">
        <f>ROUND(I165*H165,2)</f>
        <v>0</v>
      </c>
      <c r="K165" s="216" t="s">
        <v>154</v>
      </c>
      <c r="L165" s="46"/>
      <c r="M165" s="221" t="s">
        <v>19</v>
      </c>
      <c r="N165" s="222" t="s">
        <v>46</v>
      </c>
      <c r="O165" s="86"/>
      <c r="P165" s="223">
        <f>O165*H165</f>
        <v>0</v>
      </c>
      <c r="Q165" s="223">
        <v>0</v>
      </c>
      <c r="R165" s="223">
        <f>Q165*H165</f>
        <v>0</v>
      </c>
      <c r="S165" s="223">
        <v>0</v>
      </c>
      <c r="T165" s="224">
        <f>S165*H165</f>
        <v>0</v>
      </c>
      <c r="U165" s="40"/>
      <c r="V165" s="40"/>
      <c r="W165" s="40"/>
      <c r="X165" s="40"/>
      <c r="Y165" s="40"/>
      <c r="Z165" s="40"/>
      <c r="AA165" s="40"/>
      <c r="AB165" s="40"/>
      <c r="AC165" s="40"/>
      <c r="AD165" s="40"/>
      <c r="AE165" s="40"/>
      <c r="AR165" s="225" t="s">
        <v>211</v>
      </c>
      <c r="AT165" s="225" t="s">
        <v>150</v>
      </c>
      <c r="AU165" s="225" t="s">
        <v>84</v>
      </c>
      <c r="AY165" s="19" t="s">
        <v>147</v>
      </c>
      <c r="BE165" s="226">
        <f>IF(N165="základní",J165,0)</f>
        <v>0</v>
      </c>
      <c r="BF165" s="226">
        <f>IF(N165="snížená",J165,0)</f>
        <v>0</v>
      </c>
      <c r="BG165" s="226">
        <f>IF(N165="zákl. přenesená",J165,0)</f>
        <v>0</v>
      </c>
      <c r="BH165" s="226">
        <f>IF(N165="sníž. přenesená",J165,0)</f>
        <v>0</v>
      </c>
      <c r="BI165" s="226">
        <f>IF(N165="nulová",J165,0)</f>
        <v>0</v>
      </c>
      <c r="BJ165" s="19" t="s">
        <v>82</v>
      </c>
      <c r="BK165" s="226">
        <f>ROUND(I165*H165,2)</f>
        <v>0</v>
      </c>
      <c r="BL165" s="19" t="s">
        <v>211</v>
      </c>
      <c r="BM165" s="225" t="s">
        <v>1018</v>
      </c>
    </row>
    <row r="166" spans="1:47" s="2" customFormat="1" ht="12">
      <c r="A166" s="40"/>
      <c r="B166" s="41"/>
      <c r="C166" s="42"/>
      <c r="D166" s="227" t="s">
        <v>157</v>
      </c>
      <c r="E166" s="42"/>
      <c r="F166" s="228" t="s">
        <v>1019</v>
      </c>
      <c r="G166" s="42"/>
      <c r="H166" s="42"/>
      <c r="I166" s="229"/>
      <c r="J166" s="42"/>
      <c r="K166" s="42"/>
      <c r="L166" s="46"/>
      <c r="M166" s="230"/>
      <c r="N166" s="231"/>
      <c r="O166" s="86"/>
      <c r="P166" s="86"/>
      <c r="Q166" s="86"/>
      <c r="R166" s="86"/>
      <c r="S166" s="86"/>
      <c r="T166" s="87"/>
      <c r="U166" s="40"/>
      <c r="V166" s="40"/>
      <c r="W166" s="40"/>
      <c r="X166" s="40"/>
      <c r="Y166" s="40"/>
      <c r="Z166" s="40"/>
      <c r="AA166" s="40"/>
      <c r="AB166" s="40"/>
      <c r="AC166" s="40"/>
      <c r="AD166" s="40"/>
      <c r="AE166" s="40"/>
      <c r="AT166" s="19" t="s">
        <v>157</v>
      </c>
      <c r="AU166" s="19" t="s">
        <v>84</v>
      </c>
    </row>
    <row r="167" spans="1:51" s="14" customFormat="1" ht="12">
      <c r="A167" s="14"/>
      <c r="B167" s="243"/>
      <c r="C167" s="244"/>
      <c r="D167" s="234" t="s">
        <v>159</v>
      </c>
      <c r="E167" s="245" t="s">
        <v>19</v>
      </c>
      <c r="F167" s="246" t="s">
        <v>1020</v>
      </c>
      <c r="G167" s="244"/>
      <c r="H167" s="247">
        <v>198</v>
      </c>
      <c r="I167" s="248"/>
      <c r="J167" s="244"/>
      <c r="K167" s="244"/>
      <c r="L167" s="249"/>
      <c r="M167" s="250"/>
      <c r="N167" s="251"/>
      <c r="O167" s="251"/>
      <c r="P167" s="251"/>
      <c r="Q167" s="251"/>
      <c r="R167" s="251"/>
      <c r="S167" s="251"/>
      <c r="T167" s="252"/>
      <c r="U167" s="14"/>
      <c r="V167" s="14"/>
      <c r="W167" s="14"/>
      <c r="X167" s="14"/>
      <c r="Y167" s="14"/>
      <c r="Z167" s="14"/>
      <c r="AA167" s="14"/>
      <c r="AB167" s="14"/>
      <c r="AC167" s="14"/>
      <c r="AD167" s="14"/>
      <c r="AE167" s="14"/>
      <c r="AT167" s="253" t="s">
        <v>159</v>
      </c>
      <c r="AU167" s="253" t="s">
        <v>84</v>
      </c>
      <c r="AV167" s="14" t="s">
        <v>84</v>
      </c>
      <c r="AW167" s="14" t="s">
        <v>37</v>
      </c>
      <c r="AX167" s="14" t="s">
        <v>75</v>
      </c>
      <c r="AY167" s="253" t="s">
        <v>147</v>
      </c>
    </row>
    <row r="168" spans="1:51" s="14" customFormat="1" ht="12">
      <c r="A168" s="14"/>
      <c r="B168" s="243"/>
      <c r="C168" s="244"/>
      <c r="D168" s="234" t="s">
        <v>159</v>
      </c>
      <c r="E168" s="245" t="s">
        <v>19</v>
      </c>
      <c r="F168" s="246" t="s">
        <v>1021</v>
      </c>
      <c r="G168" s="244"/>
      <c r="H168" s="247">
        <v>198</v>
      </c>
      <c r="I168" s="248"/>
      <c r="J168" s="244"/>
      <c r="K168" s="244"/>
      <c r="L168" s="249"/>
      <c r="M168" s="250"/>
      <c r="N168" s="251"/>
      <c r="O168" s="251"/>
      <c r="P168" s="251"/>
      <c r="Q168" s="251"/>
      <c r="R168" s="251"/>
      <c r="S168" s="251"/>
      <c r="T168" s="252"/>
      <c r="U168" s="14"/>
      <c r="V168" s="14"/>
      <c r="W168" s="14"/>
      <c r="X168" s="14"/>
      <c r="Y168" s="14"/>
      <c r="Z168" s="14"/>
      <c r="AA168" s="14"/>
      <c r="AB168" s="14"/>
      <c r="AC168" s="14"/>
      <c r="AD168" s="14"/>
      <c r="AE168" s="14"/>
      <c r="AT168" s="253" t="s">
        <v>159</v>
      </c>
      <c r="AU168" s="253" t="s">
        <v>84</v>
      </c>
      <c r="AV168" s="14" t="s">
        <v>84</v>
      </c>
      <c r="AW168" s="14" t="s">
        <v>37</v>
      </c>
      <c r="AX168" s="14" t="s">
        <v>75</v>
      </c>
      <c r="AY168" s="253" t="s">
        <v>147</v>
      </c>
    </row>
    <row r="169" spans="1:51" s="14" customFormat="1" ht="12">
      <c r="A169" s="14"/>
      <c r="B169" s="243"/>
      <c r="C169" s="244"/>
      <c r="D169" s="234" t="s">
        <v>159</v>
      </c>
      <c r="E169" s="245" t="s">
        <v>19</v>
      </c>
      <c r="F169" s="246" t="s">
        <v>1022</v>
      </c>
      <c r="G169" s="244"/>
      <c r="H169" s="247">
        <v>348</v>
      </c>
      <c r="I169" s="248"/>
      <c r="J169" s="244"/>
      <c r="K169" s="244"/>
      <c r="L169" s="249"/>
      <c r="M169" s="250"/>
      <c r="N169" s="251"/>
      <c r="O169" s="251"/>
      <c r="P169" s="251"/>
      <c r="Q169" s="251"/>
      <c r="R169" s="251"/>
      <c r="S169" s="251"/>
      <c r="T169" s="252"/>
      <c r="U169" s="14"/>
      <c r="V169" s="14"/>
      <c r="W169" s="14"/>
      <c r="X169" s="14"/>
      <c r="Y169" s="14"/>
      <c r="Z169" s="14"/>
      <c r="AA169" s="14"/>
      <c r="AB169" s="14"/>
      <c r="AC169" s="14"/>
      <c r="AD169" s="14"/>
      <c r="AE169" s="14"/>
      <c r="AT169" s="253" t="s">
        <v>159</v>
      </c>
      <c r="AU169" s="253" t="s">
        <v>84</v>
      </c>
      <c r="AV169" s="14" t="s">
        <v>84</v>
      </c>
      <c r="AW169" s="14" t="s">
        <v>37</v>
      </c>
      <c r="AX169" s="14" t="s">
        <v>75</v>
      </c>
      <c r="AY169" s="253" t="s">
        <v>147</v>
      </c>
    </row>
    <row r="170" spans="1:51" s="14" customFormat="1" ht="12">
      <c r="A170" s="14"/>
      <c r="B170" s="243"/>
      <c r="C170" s="244"/>
      <c r="D170" s="234" t="s">
        <v>159</v>
      </c>
      <c r="E170" s="245" t="s">
        <v>19</v>
      </c>
      <c r="F170" s="246" t="s">
        <v>1023</v>
      </c>
      <c r="G170" s="244"/>
      <c r="H170" s="247">
        <v>20</v>
      </c>
      <c r="I170" s="248"/>
      <c r="J170" s="244"/>
      <c r="K170" s="244"/>
      <c r="L170" s="249"/>
      <c r="M170" s="250"/>
      <c r="N170" s="251"/>
      <c r="O170" s="251"/>
      <c r="P170" s="251"/>
      <c r="Q170" s="251"/>
      <c r="R170" s="251"/>
      <c r="S170" s="251"/>
      <c r="T170" s="252"/>
      <c r="U170" s="14"/>
      <c r="V170" s="14"/>
      <c r="W170" s="14"/>
      <c r="X170" s="14"/>
      <c r="Y170" s="14"/>
      <c r="Z170" s="14"/>
      <c r="AA170" s="14"/>
      <c r="AB170" s="14"/>
      <c r="AC170" s="14"/>
      <c r="AD170" s="14"/>
      <c r="AE170" s="14"/>
      <c r="AT170" s="253" t="s">
        <v>159</v>
      </c>
      <c r="AU170" s="253" t="s">
        <v>84</v>
      </c>
      <c r="AV170" s="14" t="s">
        <v>84</v>
      </c>
      <c r="AW170" s="14" t="s">
        <v>37</v>
      </c>
      <c r="AX170" s="14" t="s">
        <v>75</v>
      </c>
      <c r="AY170" s="253" t="s">
        <v>147</v>
      </c>
    </row>
    <row r="171" spans="1:51" s="15" customFormat="1" ht="12">
      <c r="A171" s="15"/>
      <c r="B171" s="254"/>
      <c r="C171" s="255"/>
      <c r="D171" s="234" t="s">
        <v>159</v>
      </c>
      <c r="E171" s="256" t="s">
        <v>19</v>
      </c>
      <c r="F171" s="257" t="s">
        <v>162</v>
      </c>
      <c r="G171" s="255"/>
      <c r="H171" s="258">
        <v>764</v>
      </c>
      <c r="I171" s="259"/>
      <c r="J171" s="255"/>
      <c r="K171" s="255"/>
      <c r="L171" s="260"/>
      <c r="M171" s="261"/>
      <c r="N171" s="262"/>
      <c r="O171" s="262"/>
      <c r="P171" s="262"/>
      <c r="Q171" s="262"/>
      <c r="R171" s="262"/>
      <c r="S171" s="262"/>
      <c r="T171" s="263"/>
      <c r="U171" s="15"/>
      <c r="V171" s="15"/>
      <c r="W171" s="15"/>
      <c r="X171" s="15"/>
      <c r="Y171" s="15"/>
      <c r="Z171" s="15"/>
      <c r="AA171" s="15"/>
      <c r="AB171" s="15"/>
      <c r="AC171" s="15"/>
      <c r="AD171" s="15"/>
      <c r="AE171" s="15"/>
      <c r="AT171" s="264" t="s">
        <v>159</v>
      </c>
      <c r="AU171" s="264" t="s">
        <v>84</v>
      </c>
      <c r="AV171" s="15" t="s">
        <v>155</v>
      </c>
      <c r="AW171" s="15" t="s">
        <v>37</v>
      </c>
      <c r="AX171" s="15" t="s">
        <v>82</v>
      </c>
      <c r="AY171" s="264" t="s">
        <v>147</v>
      </c>
    </row>
    <row r="172" spans="1:65" s="2" customFormat="1" ht="24.15" customHeight="1">
      <c r="A172" s="40"/>
      <c r="B172" s="41"/>
      <c r="C172" s="214" t="s">
        <v>325</v>
      </c>
      <c r="D172" s="214" t="s">
        <v>150</v>
      </c>
      <c r="E172" s="215" t="s">
        <v>1024</v>
      </c>
      <c r="F172" s="216" t="s">
        <v>1025</v>
      </c>
      <c r="G172" s="217" t="s">
        <v>442</v>
      </c>
      <c r="H172" s="218">
        <v>1</v>
      </c>
      <c r="I172" s="219"/>
      <c r="J172" s="220">
        <f>ROUND(I172*H172,2)</f>
        <v>0</v>
      </c>
      <c r="K172" s="216" t="s">
        <v>154</v>
      </c>
      <c r="L172" s="46"/>
      <c r="M172" s="221" t="s">
        <v>19</v>
      </c>
      <c r="N172" s="222" t="s">
        <v>46</v>
      </c>
      <c r="O172" s="86"/>
      <c r="P172" s="223">
        <f>O172*H172</f>
        <v>0</v>
      </c>
      <c r="Q172" s="223">
        <v>0</v>
      </c>
      <c r="R172" s="223">
        <f>Q172*H172</f>
        <v>0</v>
      </c>
      <c r="S172" s="223">
        <v>0</v>
      </c>
      <c r="T172" s="224">
        <f>S172*H172</f>
        <v>0</v>
      </c>
      <c r="U172" s="40"/>
      <c r="V172" s="40"/>
      <c r="W172" s="40"/>
      <c r="X172" s="40"/>
      <c r="Y172" s="40"/>
      <c r="Z172" s="40"/>
      <c r="AA172" s="40"/>
      <c r="AB172" s="40"/>
      <c r="AC172" s="40"/>
      <c r="AD172" s="40"/>
      <c r="AE172" s="40"/>
      <c r="AR172" s="225" t="s">
        <v>211</v>
      </c>
      <c r="AT172" s="225" t="s">
        <v>150</v>
      </c>
      <c r="AU172" s="225" t="s">
        <v>84</v>
      </c>
      <c r="AY172" s="19" t="s">
        <v>147</v>
      </c>
      <c r="BE172" s="226">
        <f>IF(N172="základní",J172,0)</f>
        <v>0</v>
      </c>
      <c r="BF172" s="226">
        <f>IF(N172="snížená",J172,0)</f>
        <v>0</v>
      </c>
      <c r="BG172" s="226">
        <f>IF(N172="zákl. přenesená",J172,0)</f>
        <v>0</v>
      </c>
      <c r="BH172" s="226">
        <f>IF(N172="sníž. přenesená",J172,0)</f>
        <v>0</v>
      </c>
      <c r="BI172" s="226">
        <f>IF(N172="nulová",J172,0)</f>
        <v>0</v>
      </c>
      <c r="BJ172" s="19" t="s">
        <v>82</v>
      </c>
      <c r="BK172" s="226">
        <f>ROUND(I172*H172,2)</f>
        <v>0</v>
      </c>
      <c r="BL172" s="19" t="s">
        <v>211</v>
      </c>
      <c r="BM172" s="225" t="s">
        <v>1026</v>
      </c>
    </row>
    <row r="173" spans="1:47" s="2" customFormat="1" ht="12">
      <c r="A173" s="40"/>
      <c r="B173" s="41"/>
      <c r="C173" s="42"/>
      <c r="D173" s="227" t="s">
        <v>157</v>
      </c>
      <c r="E173" s="42"/>
      <c r="F173" s="228" t="s">
        <v>1027</v>
      </c>
      <c r="G173" s="42"/>
      <c r="H173" s="42"/>
      <c r="I173" s="229"/>
      <c r="J173" s="42"/>
      <c r="K173" s="42"/>
      <c r="L173" s="46"/>
      <c r="M173" s="230"/>
      <c r="N173" s="231"/>
      <c r="O173" s="86"/>
      <c r="P173" s="86"/>
      <c r="Q173" s="86"/>
      <c r="R173" s="86"/>
      <c r="S173" s="86"/>
      <c r="T173" s="87"/>
      <c r="U173" s="40"/>
      <c r="V173" s="40"/>
      <c r="W173" s="40"/>
      <c r="X173" s="40"/>
      <c r="Y173" s="40"/>
      <c r="Z173" s="40"/>
      <c r="AA173" s="40"/>
      <c r="AB173" s="40"/>
      <c r="AC173" s="40"/>
      <c r="AD173" s="40"/>
      <c r="AE173" s="40"/>
      <c r="AT173" s="19" t="s">
        <v>157</v>
      </c>
      <c r="AU173" s="19" t="s">
        <v>84</v>
      </c>
    </row>
    <row r="174" spans="1:65" s="2" customFormat="1" ht="16.5" customHeight="1">
      <c r="A174" s="40"/>
      <c r="B174" s="41"/>
      <c r="C174" s="271" t="s">
        <v>333</v>
      </c>
      <c r="D174" s="271" t="s">
        <v>660</v>
      </c>
      <c r="E174" s="272" t="s">
        <v>1028</v>
      </c>
      <c r="F174" s="273" t="s">
        <v>1029</v>
      </c>
      <c r="G174" s="274" t="s">
        <v>442</v>
      </c>
      <c r="H174" s="275">
        <v>1</v>
      </c>
      <c r="I174" s="276"/>
      <c r="J174" s="277">
        <f>ROUND(I174*H174,2)</f>
        <v>0</v>
      </c>
      <c r="K174" s="273" t="s">
        <v>154</v>
      </c>
      <c r="L174" s="278"/>
      <c r="M174" s="279" t="s">
        <v>19</v>
      </c>
      <c r="N174" s="280" t="s">
        <v>46</v>
      </c>
      <c r="O174" s="86"/>
      <c r="P174" s="223">
        <f>O174*H174</f>
        <v>0</v>
      </c>
      <c r="Q174" s="223">
        <v>4E-05</v>
      </c>
      <c r="R174" s="223">
        <f>Q174*H174</f>
        <v>4E-05</v>
      </c>
      <c r="S174" s="223">
        <v>0</v>
      </c>
      <c r="T174" s="224">
        <f>S174*H174</f>
        <v>0</v>
      </c>
      <c r="U174" s="40"/>
      <c r="V174" s="40"/>
      <c r="W174" s="40"/>
      <c r="X174" s="40"/>
      <c r="Y174" s="40"/>
      <c r="Z174" s="40"/>
      <c r="AA174" s="40"/>
      <c r="AB174" s="40"/>
      <c r="AC174" s="40"/>
      <c r="AD174" s="40"/>
      <c r="AE174" s="40"/>
      <c r="AR174" s="225" t="s">
        <v>382</v>
      </c>
      <c r="AT174" s="225" t="s">
        <v>660</v>
      </c>
      <c r="AU174" s="225" t="s">
        <v>84</v>
      </c>
      <c r="AY174" s="19" t="s">
        <v>147</v>
      </c>
      <c r="BE174" s="226">
        <f>IF(N174="základní",J174,0)</f>
        <v>0</v>
      </c>
      <c r="BF174" s="226">
        <f>IF(N174="snížená",J174,0)</f>
        <v>0</v>
      </c>
      <c r="BG174" s="226">
        <f>IF(N174="zákl. přenesená",J174,0)</f>
        <v>0</v>
      </c>
      <c r="BH174" s="226">
        <f>IF(N174="sníž. přenesená",J174,0)</f>
        <v>0</v>
      </c>
      <c r="BI174" s="226">
        <f>IF(N174="nulová",J174,0)</f>
        <v>0</v>
      </c>
      <c r="BJ174" s="19" t="s">
        <v>82</v>
      </c>
      <c r="BK174" s="226">
        <f>ROUND(I174*H174,2)</f>
        <v>0</v>
      </c>
      <c r="BL174" s="19" t="s">
        <v>211</v>
      </c>
      <c r="BM174" s="225" t="s">
        <v>1030</v>
      </c>
    </row>
    <row r="175" spans="1:65" s="2" customFormat="1" ht="24.15" customHeight="1">
      <c r="A175" s="40"/>
      <c r="B175" s="41"/>
      <c r="C175" s="214" t="s">
        <v>350</v>
      </c>
      <c r="D175" s="214" t="s">
        <v>150</v>
      </c>
      <c r="E175" s="215" t="s">
        <v>1031</v>
      </c>
      <c r="F175" s="216" t="s">
        <v>1032</v>
      </c>
      <c r="G175" s="217" t="s">
        <v>442</v>
      </c>
      <c r="H175" s="218">
        <v>106</v>
      </c>
      <c r="I175" s="219"/>
      <c r="J175" s="220">
        <f>ROUND(I175*H175,2)</f>
        <v>0</v>
      </c>
      <c r="K175" s="216" t="s">
        <v>154</v>
      </c>
      <c r="L175" s="46"/>
      <c r="M175" s="221" t="s">
        <v>19</v>
      </c>
      <c r="N175" s="222" t="s">
        <v>46</v>
      </c>
      <c r="O175" s="86"/>
      <c r="P175" s="223">
        <f>O175*H175</f>
        <v>0</v>
      </c>
      <c r="Q175" s="223">
        <v>0</v>
      </c>
      <c r="R175" s="223">
        <f>Q175*H175</f>
        <v>0</v>
      </c>
      <c r="S175" s="223">
        <v>0</v>
      </c>
      <c r="T175" s="224">
        <f>S175*H175</f>
        <v>0</v>
      </c>
      <c r="U175" s="40"/>
      <c r="V175" s="40"/>
      <c r="W175" s="40"/>
      <c r="X175" s="40"/>
      <c r="Y175" s="40"/>
      <c r="Z175" s="40"/>
      <c r="AA175" s="40"/>
      <c r="AB175" s="40"/>
      <c r="AC175" s="40"/>
      <c r="AD175" s="40"/>
      <c r="AE175" s="40"/>
      <c r="AR175" s="225" t="s">
        <v>211</v>
      </c>
      <c r="AT175" s="225" t="s">
        <v>150</v>
      </c>
      <c r="AU175" s="225" t="s">
        <v>84</v>
      </c>
      <c r="AY175" s="19" t="s">
        <v>147</v>
      </c>
      <c r="BE175" s="226">
        <f>IF(N175="základní",J175,0)</f>
        <v>0</v>
      </c>
      <c r="BF175" s="226">
        <f>IF(N175="snížená",J175,0)</f>
        <v>0</v>
      </c>
      <c r="BG175" s="226">
        <f>IF(N175="zákl. přenesená",J175,0)</f>
        <v>0</v>
      </c>
      <c r="BH175" s="226">
        <f>IF(N175="sníž. přenesená",J175,0)</f>
        <v>0</v>
      </c>
      <c r="BI175" s="226">
        <f>IF(N175="nulová",J175,0)</f>
        <v>0</v>
      </c>
      <c r="BJ175" s="19" t="s">
        <v>82</v>
      </c>
      <c r="BK175" s="226">
        <f>ROUND(I175*H175,2)</f>
        <v>0</v>
      </c>
      <c r="BL175" s="19" t="s">
        <v>211</v>
      </c>
      <c r="BM175" s="225" t="s">
        <v>1033</v>
      </c>
    </row>
    <row r="176" spans="1:47" s="2" customFormat="1" ht="12">
      <c r="A176" s="40"/>
      <c r="B176" s="41"/>
      <c r="C176" s="42"/>
      <c r="D176" s="227" t="s">
        <v>157</v>
      </c>
      <c r="E176" s="42"/>
      <c r="F176" s="228" t="s">
        <v>1034</v>
      </c>
      <c r="G176" s="42"/>
      <c r="H176" s="42"/>
      <c r="I176" s="229"/>
      <c r="J176" s="42"/>
      <c r="K176" s="42"/>
      <c r="L176" s="46"/>
      <c r="M176" s="230"/>
      <c r="N176" s="231"/>
      <c r="O176" s="86"/>
      <c r="P176" s="86"/>
      <c r="Q176" s="86"/>
      <c r="R176" s="86"/>
      <c r="S176" s="86"/>
      <c r="T176" s="87"/>
      <c r="U176" s="40"/>
      <c r="V176" s="40"/>
      <c r="W176" s="40"/>
      <c r="X176" s="40"/>
      <c r="Y176" s="40"/>
      <c r="Z176" s="40"/>
      <c r="AA176" s="40"/>
      <c r="AB176" s="40"/>
      <c r="AC176" s="40"/>
      <c r="AD176" s="40"/>
      <c r="AE176" s="40"/>
      <c r="AT176" s="19" t="s">
        <v>157</v>
      </c>
      <c r="AU176" s="19" t="s">
        <v>84</v>
      </c>
    </row>
    <row r="177" spans="1:65" s="2" customFormat="1" ht="16.5" customHeight="1">
      <c r="A177" s="40"/>
      <c r="B177" s="41"/>
      <c r="C177" s="271" t="s">
        <v>363</v>
      </c>
      <c r="D177" s="271" t="s">
        <v>660</v>
      </c>
      <c r="E177" s="272" t="s">
        <v>1035</v>
      </c>
      <c r="F177" s="273" t="s">
        <v>1036</v>
      </c>
      <c r="G177" s="274" t="s">
        <v>442</v>
      </c>
      <c r="H177" s="275">
        <v>74</v>
      </c>
      <c r="I177" s="276"/>
      <c r="J177" s="277">
        <f>ROUND(I177*H177,2)</f>
        <v>0</v>
      </c>
      <c r="K177" s="273" t="s">
        <v>202</v>
      </c>
      <c r="L177" s="278"/>
      <c r="M177" s="279" t="s">
        <v>19</v>
      </c>
      <c r="N177" s="280" t="s">
        <v>46</v>
      </c>
      <c r="O177" s="86"/>
      <c r="P177" s="223">
        <f>O177*H177</f>
        <v>0</v>
      </c>
      <c r="Q177" s="223">
        <v>4E-05</v>
      </c>
      <c r="R177" s="223">
        <f>Q177*H177</f>
        <v>0.0029600000000000004</v>
      </c>
      <c r="S177" s="223">
        <v>0</v>
      </c>
      <c r="T177" s="224">
        <f>S177*H177</f>
        <v>0</v>
      </c>
      <c r="U177" s="40"/>
      <c r="V177" s="40"/>
      <c r="W177" s="40"/>
      <c r="X177" s="40"/>
      <c r="Y177" s="40"/>
      <c r="Z177" s="40"/>
      <c r="AA177" s="40"/>
      <c r="AB177" s="40"/>
      <c r="AC177" s="40"/>
      <c r="AD177" s="40"/>
      <c r="AE177" s="40"/>
      <c r="AR177" s="225" t="s">
        <v>382</v>
      </c>
      <c r="AT177" s="225" t="s">
        <v>660</v>
      </c>
      <c r="AU177" s="225" t="s">
        <v>84</v>
      </c>
      <c r="AY177" s="19" t="s">
        <v>147</v>
      </c>
      <c r="BE177" s="226">
        <f>IF(N177="základní",J177,0)</f>
        <v>0</v>
      </c>
      <c r="BF177" s="226">
        <f>IF(N177="snížená",J177,0)</f>
        <v>0</v>
      </c>
      <c r="BG177" s="226">
        <f>IF(N177="zákl. přenesená",J177,0)</f>
        <v>0</v>
      </c>
      <c r="BH177" s="226">
        <f>IF(N177="sníž. přenesená",J177,0)</f>
        <v>0</v>
      </c>
      <c r="BI177" s="226">
        <f>IF(N177="nulová",J177,0)</f>
        <v>0</v>
      </c>
      <c r="BJ177" s="19" t="s">
        <v>82</v>
      </c>
      <c r="BK177" s="226">
        <f>ROUND(I177*H177,2)</f>
        <v>0</v>
      </c>
      <c r="BL177" s="19" t="s">
        <v>211</v>
      </c>
      <c r="BM177" s="225" t="s">
        <v>1037</v>
      </c>
    </row>
    <row r="178" spans="1:51" s="14" customFormat="1" ht="12">
      <c r="A178" s="14"/>
      <c r="B178" s="243"/>
      <c r="C178" s="244"/>
      <c r="D178" s="234" t="s">
        <v>159</v>
      </c>
      <c r="E178" s="245" t="s">
        <v>19</v>
      </c>
      <c r="F178" s="246" t="s">
        <v>1038</v>
      </c>
      <c r="G178" s="244"/>
      <c r="H178" s="247">
        <v>59</v>
      </c>
      <c r="I178" s="248"/>
      <c r="J178" s="244"/>
      <c r="K178" s="244"/>
      <c r="L178" s="249"/>
      <c r="M178" s="250"/>
      <c r="N178" s="251"/>
      <c r="O178" s="251"/>
      <c r="P178" s="251"/>
      <c r="Q178" s="251"/>
      <c r="R178" s="251"/>
      <c r="S178" s="251"/>
      <c r="T178" s="252"/>
      <c r="U178" s="14"/>
      <c r="V178" s="14"/>
      <c r="W178" s="14"/>
      <c r="X178" s="14"/>
      <c r="Y178" s="14"/>
      <c r="Z178" s="14"/>
      <c r="AA178" s="14"/>
      <c r="AB178" s="14"/>
      <c r="AC178" s="14"/>
      <c r="AD178" s="14"/>
      <c r="AE178" s="14"/>
      <c r="AT178" s="253" t="s">
        <v>159</v>
      </c>
      <c r="AU178" s="253" t="s">
        <v>84</v>
      </c>
      <c r="AV178" s="14" t="s">
        <v>84</v>
      </c>
      <c r="AW178" s="14" t="s">
        <v>37</v>
      </c>
      <c r="AX178" s="14" t="s">
        <v>75</v>
      </c>
      <c r="AY178" s="253" t="s">
        <v>147</v>
      </c>
    </row>
    <row r="179" spans="1:51" s="14" customFormat="1" ht="12">
      <c r="A179" s="14"/>
      <c r="B179" s="243"/>
      <c r="C179" s="244"/>
      <c r="D179" s="234" t="s">
        <v>159</v>
      </c>
      <c r="E179" s="245" t="s">
        <v>19</v>
      </c>
      <c r="F179" s="246" t="s">
        <v>1039</v>
      </c>
      <c r="G179" s="244"/>
      <c r="H179" s="247">
        <v>15</v>
      </c>
      <c r="I179" s="248"/>
      <c r="J179" s="244"/>
      <c r="K179" s="244"/>
      <c r="L179" s="249"/>
      <c r="M179" s="250"/>
      <c r="N179" s="251"/>
      <c r="O179" s="251"/>
      <c r="P179" s="251"/>
      <c r="Q179" s="251"/>
      <c r="R179" s="251"/>
      <c r="S179" s="251"/>
      <c r="T179" s="252"/>
      <c r="U179" s="14"/>
      <c r="V179" s="14"/>
      <c r="W179" s="14"/>
      <c r="X179" s="14"/>
      <c r="Y179" s="14"/>
      <c r="Z179" s="14"/>
      <c r="AA179" s="14"/>
      <c r="AB179" s="14"/>
      <c r="AC179" s="14"/>
      <c r="AD179" s="14"/>
      <c r="AE179" s="14"/>
      <c r="AT179" s="253" t="s">
        <v>159</v>
      </c>
      <c r="AU179" s="253" t="s">
        <v>84</v>
      </c>
      <c r="AV179" s="14" t="s">
        <v>84</v>
      </c>
      <c r="AW179" s="14" t="s">
        <v>37</v>
      </c>
      <c r="AX179" s="14" t="s">
        <v>75</v>
      </c>
      <c r="AY179" s="253" t="s">
        <v>147</v>
      </c>
    </row>
    <row r="180" spans="1:51" s="15" customFormat="1" ht="12">
      <c r="A180" s="15"/>
      <c r="B180" s="254"/>
      <c r="C180" s="255"/>
      <c r="D180" s="234" t="s">
        <v>159</v>
      </c>
      <c r="E180" s="256" t="s">
        <v>19</v>
      </c>
      <c r="F180" s="257" t="s">
        <v>162</v>
      </c>
      <c r="G180" s="255"/>
      <c r="H180" s="258">
        <v>74</v>
      </c>
      <c r="I180" s="259"/>
      <c r="J180" s="255"/>
      <c r="K180" s="255"/>
      <c r="L180" s="260"/>
      <c r="M180" s="261"/>
      <c r="N180" s="262"/>
      <c r="O180" s="262"/>
      <c r="P180" s="262"/>
      <c r="Q180" s="262"/>
      <c r="R180" s="262"/>
      <c r="S180" s="262"/>
      <c r="T180" s="263"/>
      <c r="U180" s="15"/>
      <c r="V180" s="15"/>
      <c r="W180" s="15"/>
      <c r="X180" s="15"/>
      <c r="Y180" s="15"/>
      <c r="Z180" s="15"/>
      <c r="AA180" s="15"/>
      <c r="AB180" s="15"/>
      <c r="AC180" s="15"/>
      <c r="AD180" s="15"/>
      <c r="AE180" s="15"/>
      <c r="AT180" s="264" t="s">
        <v>159</v>
      </c>
      <c r="AU180" s="264" t="s">
        <v>84</v>
      </c>
      <c r="AV180" s="15" t="s">
        <v>155</v>
      </c>
      <c r="AW180" s="15" t="s">
        <v>37</v>
      </c>
      <c r="AX180" s="15" t="s">
        <v>82</v>
      </c>
      <c r="AY180" s="264" t="s">
        <v>147</v>
      </c>
    </row>
    <row r="181" spans="1:65" s="2" customFormat="1" ht="16.5" customHeight="1">
      <c r="A181" s="40"/>
      <c r="B181" s="41"/>
      <c r="C181" s="271" t="s">
        <v>368</v>
      </c>
      <c r="D181" s="271" t="s">
        <v>660</v>
      </c>
      <c r="E181" s="272" t="s">
        <v>1040</v>
      </c>
      <c r="F181" s="273" t="s">
        <v>1041</v>
      </c>
      <c r="G181" s="274" t="s">
        <v>442</v>
      </c>
      <c r="H181" s="275">
        <v>32</v>
      </c>
      <c r="I181" s="276"/>
      <c r="J181" s="277">
        <f>ROUND(I181*H181,2)</f>
        <v>0</v>
      </c>
      <c r="K181" s="273" t="s">
        <v>154</v>
      </c>
      <c r="L181" s="278"/>
      <c r="M181" s="279" t="s">
        <v>19</v>
      </c>
      <c r="N181" s="280" t="s">
        <v>46</v>
      </c>
      <c r="O181" s="86"/>
      <c r="P181" s="223">
        <f>O181*H181</f>
        <v>0</v>
      </c>
      <c r="Q181" s="223">
        <v>7E-05</v>
      </c>
      <c r="R181" s="223">
        <f>Q181*H181</f>
        <v>0.00224</v>
      </c>
      <c r="S181" s="223">
        <v>0</v>
      </c>
      <c r="T181" s="224">
        <f>S181*H181</f>
        <v>0</v>
      </c>
      <c r="U181" s="40"/>
      <c r="V181" s="40"/>
      <c r="W181" s="40"/>
      <c r="X181" s="40"/>
      <c r="Y181" s="40"/>
      <c r="Z181" s="40"/>
      <c r="AA181" s="40"/>
      <c r="AB181" s="40"/>
      <c r="AC181" s="40"/>
      <c r="AD181" s="40"/>
      <c r="AE181" s="40"/>
      <c r="AR181" s="225" t="s">
        <v>382</v>
      </c>
      <c r="AT181" s="225" t="s">
        <v>660</v>
      </c>
      <c r="AU181" s="225" t="s">
        <v>84</v>
      </c>
      <c r="AY181" s="19" t="s">
        <v>147</v>
      </c>
      <c r="BE181" s="226">
        <f>IF(N181="základní",J181,0)</f>
        <v>0</v>
      </c>
      <c r="BF181" s="226">
        <f>IF(N181="snížená",J181,0)</f>
        <v>0</v>
      </c>
      <c r="BG181" s="226">
        <f>IF(N181="zákl. přenesená",J181,0)</f>
        <v>0</v>
      </c>
      <c r="BH181" s="226">
        <f>IF(N181="sníž. přenesená",J181,0)</f>
        <v>0</v>
      </c>
      <c r="BI181" s="226">
        <f>IF(N181="nulová",J181,0)</f>
        <v>0</v>
      </c>
      <c r="BJ181" s="19" t="s">
        <v>82</v>
      </c>
      <c r="BK181" s="226">
        <f>ROUND(I181*H181,2)</f>
        <v>0</v>
      </c>
      <c r="BL181" s="19" t="s">
        <v>211</v>
      </c>
      <c r="BM181" s="225" t="s">
        <v>1042</v>
      </c>
    </row>
    <row r="182" spans="1:51" s="14" customFormat="1" ht="12">
      <c r="A182" s="14"/>
      <c r="B182" s="243"/>
      <c r="C182" s="244"/>
      <c r="D182" s="234" t="s">
        <v>159</v>
      </c>
      <c r="E182" s="245" t="s">
        <v>19</v>
      </c>
      <c r="F182" s="246" t="s">
        <v>155</v>
      </c>
      <c r="G182" s="244"/>
      <c r="H182" s="247">
        <v>4</v>
      </c>
      <c r="I182" s="248"/>
      <c r="J182" s="244"/>
      <c r="K182" s="244"/>
      <c r="L182" s="249"/>
      <c r="M182" s="250"/>
      <c r="N182" s="251"/>
      <c r="O182" s="251"/>
      <c r="P182" s="251"/>
      <c r="Q182" s="251"/>
      <c r="R182" s="251"/>
      <c r="S182" s="251"/>
      <c r="T182" s="252"/>
      <c r="U182" s="14"/>
      <c r="V182" s="14"/>
      <c r="W182" s="14"/>
      <c r="X182" s="14"/>
      <c r="Y182" s="14"/>
      <c r="Z182" s="14"/>
      <c r="AA182" s="14"/>
      <c r="AB182" s="14"/>
      <c r="AC182" s="14"/>
      <c r="AD182" s="14"/>
      <c r="AE182" s="14"/>
      <c r="AT182" s="253" t="s">
        <v>159</v>
      </c>
      <c r="AU182" s="253" t="s">
        <v>84</v>
      </c>
      <c r="AV182" s="14" t="s">
        <v>84</v>
      </c>
      <c r="AW182" s="14" t="s">
        <v>37</v>
      </c>
      <c r="AX182" s="14" t="s">
        <v>75</v>
      </c>
      <c r="AY182" s="253" t="s">
        <v>147</v>
      </c>
    </row>
    <row r="183" spans="1:51" s="14" customFormat="1" ht="12">
      <c r="A183" s="14"/>
      <c r="B183" s="243"/>
      <c r="C183" s="244"/>
      <c r="D183" s="234" t="s">
        <v>159</v>
      </c>
      <c r="E183" s="245" t="s">
        <v>19</v>
      </c>
      <c r="F183" s="246" t="s">
        <v>1043</v>
      </c>
      <c r="G183" s="244"/>
      <c r="H183" s="247">
        <v>28</v>
      </c>
      <c r="I183" s="248"/>
      <c r="J183" s="244"/>
      <c r="K183" s="244"/>
      <c r="L183" s="249"/>
      <c r="M183" s="250"/>
      <c r="N183" s="251"/>
      <c r="O183" s="251"/>
      <c r="P183" s="251"/>
      <c r="Q183" s="251"/>
      <c r="R183" s="251"/>
      <c r="S183" s="251"/>
      <c r="T183" s="252"/>
      <c r="U183" s="14"/>
      <c r="V183" s="14"/>
      <c r="W183" s="14"/>
      <c r="X183" s="14"/>
      <c r="Y183" s="14"/>
      <c r="Z183" s="14"/>
      <c r="AA183" s="14"/>
      <c r="AB183" s="14"/>
      <c r="AC183" s="14"/>
      <c r="AD183" s="14"/>
      <c r="AE183" s="14"/>
      <c r="AT183" s="253" t="s">
        <v>159</v>
      </c>
      <c r="AU183" s="253" t="s">
        <v>84</v>
      </c>
      <c r="AV183" s="14" t="s">
        <v>84</v>
      </c>
      <c r="AW183" s="14" t="s">
        <v>37</v>
      </c>
      <c r="AX183" s="14" t="s">
        <v>75</v>
      </c>
      <c r="AY183" s="253" t="s">
        <v>147</v>
      </c>
    </row>
    <row r="184" spans="1:51" s="15" customFormat="1" ht="12">
      <c r="A184" s="15"/>
      <c r="B184" s="254"/>
      <c r="C184" s="255"/>
      <c r="D184" s="234" t="s">
        <v>159</v>
      </c>
      <c r="E184" s="256" t="s">
        <v>19</v>
      </c>
      <c r="F184" s="257" t="s">
        <v>162</v>
      </c>
      <c r="G184" s="255"/>
      <c r="H184" s="258">
        <v>32</v>
      </c>
      <c r="I184" s="259"/>
      <c r="J184" s="255"/>
      <c r="K184" s="255"/>
      <c r="L184" s="260"/>
      <c r="M184" s="261"/>
      <c r="N184" s="262"/>
      <c r="O184" s="262"/>
      <c r="P184" s="262"/>
      <c r="Q184" s="262"/>
      <c r="R184" s="262"/>
      <c r="S184" s="262"/>
      <c r="T184" s="263"/>
      <c r="U184" s="15"/>
      <c r="V184" s="15"/>
      <c r="W184" s="15"/>
      <c r="X184" s="15"/>
      <c r="Y184" s="15"/>
      <c r="Z184" s="15"/>
      <c r="AA184" s="15"/>
      <c r="AB184" s="15"/>
      <c r="AC184" s="15"/>
      <c r="AD184" s="15"/>
      <c r="AE184" s="15"/>
      <c r="AT184" s="264" t="s">
        <v>159</v>
      </c>
      <c r="AU184" s="264" t="s">
        <v>84</v>
      </c>
      <c r="AV184" s="15" t="s">
        <v>155</v>
      </c>
      <c r="AW184" s="15" t="s">
        <v>37</v>
      </c>
      <c r="AX184" s="15" t="s">
        <v>82</v>
      </c>
      <c r="AY184" s="264" t="s">
        <v>147</v>
      </c>
    </row>
    <row r="185" spans="1:65" s="2" customFormat="1" ht="24.15" customHeight="1">
      <c r="A185" s="40"/>
      <c r="B185" s="41"/>
      <c r="C185" s="214" t="s">
        <v>377</v>
      </c>
      <c r="D185" s="214" t="s">
        <v>150</v>
      </c>
      <c r="E185" s="215" t="s">
        <v>1044</v>
      </c>
      <c r="F185" s="216" t="s">
        <v>1045</v>
      </c>
      <c r="G185" s="217" t="s">
        <v>442</v>
      </c>
      <c r="H185" s="218">
        <v>37</v>
      </c>
      <c r="I185" s="219"/>
      <c r="J185" s="220">
        <f>ROUND(I185*H185,2)</f>
        <v>0</v>
      </c>
      <c r="K185" s="216" t="s">
        <v>154</v>
      </c>
      <c r="L185" s="46"/>
      <c r="M185" s="221" t="s">
        <v>19</v>
      </c>
      <c r="N185" s="222" t="s">
        <v>46</v>
      </c>
      <c r="O185" s="86"/>
      <c r="P185" s="223">
        <f>O185*H185</f>
        <v>0</v>
      </c>
      <c r="Q185" s="223">
        <v>0</v>
      </c>
      <c r="R185" s="223">
        <f>Q185*H185</f>
        <v>0</v>
      </c>
      <c r="S185" s="223">
        <v>0</v>
      </c>
      <c r="T185" s="224">
        <f>S185*H185</f>
        <v>0</v>
      </c>
      <c r="U185" s="40"/>
      <c r="V185" s="40"/>
      <c r="W185" s="40"/>
      <c r="X185" s="40"/>
      <c r="Y185" s="40"/>
      <c r="Z185" s="40"/>
      <c r="AA185" s="40"/>
      <c r="AB185" s="40"/>
      <c r="AC185" s="40"/>
      <c r="AD185" s="40"/>
      <c r="AE185" s="40"/>
      <c r="AR185" s="225" t="s">
        <v>211</v>
      </c>
      <c r="AT185" s="225" t="s">
        <v>150</v>
      </c>
      <c r="AU185" s="225" t="s">
        <v>84</v>
      </c>
      <c r="AY185" s="19" t="s">
        <v>147</v>
      </c>
      <c r="BE185" s="226">
        <f>IF(N185="základní",J185,0)</f>
        <v>0</v>
      </c>
      <c r="BF185" s="226">
        <f>IF(N185="snížená",J185,0)</f>
        <v>0</v>
      </c>
      <c r="BG185" s="226">
        <f>IF(N185="zákl. přenesená",J185,0)</f>
        <v>0</v>
      </c>
      <c r="BH185" s="226">
        <f>IF(N185="sníž. přenesená",J185,0)</f>
        <v>0</v>
      </c>
      <c r="BI185" s="226">
        <f>IF(N185="nulová",J185,0)</f>
        <v>0</v>
      </c>
      <c r="BJ185" s="19" t="s">
        <v>82</v>
      </c>
      <c r="BK185" s="226">
        <f>ROUND(I185*H185,2)</f>
        <v>0</v>
      </c>
      <c r="BL185" s="19" t="s">
        <v>211</v>
      </c>
      <c r="BM185" s="225" t="s">
        <v>1046</v>
      </c>
    </row>
    <row r="186" spans="1:47" s="2" customFormat="1" ht="12">
      <c r="A186" s="40"/>
      <c r="B186" s="41"/>
      <c r="C186" s="42"/>
      <c r="D186" s="227" t="s">
        <v>157</v>
      </c>
      <c r="E186" s="42"/>
      <c r="F186" s="228" t="s">
        <v>1047</v>
      </c>
      <c r="G186" s="42"/>
      <c r="H186" s="42"/>
      <c r="I186" s="229"/>
      <c r="J186" s="42"/>
      <c r="K186" s="42"/>
      <c r="L186" s="46"/>
      <c r="M186" s="230"/>
      <c r="N186" s="231"/>
      <c r="O186" s="86"/>
      <c r="P186" s="86"/>
      <c r="Q186" s="86"/>
      <c r="R186" s="86"/>
      <c r="S186" s="86"/>
      <c r="T186" s="87"/>
      <c r="U186" s="40"/>
      <c r="V186" s="40"/>
      <c r="W186" s="40"/>
      <c r="X186" s="40"/>
      <c r="Y186" s="40"/>
      <c r="Z186" s="40"/>
      <c r="AA186" s="40"/>
      <c r="AB186" s="40"/>
      <c r="AC186" s="40"/>
      <c r="AD186" s="40"/>
      <c r="AE186" s="40"/>
      <c r="AT186" s="19" t="s">
        <v>157</v>
      </c>
      <c r="AU186" s="19" t="s">
        <v>84</v>
      </c>
    </row>
    <row r="187" spans="1:51" s="14" customFormat="1" ht="12">
      <c r="A187" s="14"/>
      <c r="B187" s="243"/>
      <c r="C187" s="244"/>
      <c r="D187" s="234" t="s">
        <v>159</v>
      </c>
      <c r="E187" s="245" t="s">
        <v>19</v>
      </c>
      <c r="F187" s="246" t="s">
        <v>1048</v>
      </c>
      <c r="G187" s="244"/>
      <c r="H187" s="247">
        <v>31</v>
      </c>
      <c r="I187" s="248"/>
      <c r="J187" s="244"/>
      <c r="K187" s="244"/>
      <c r="L187" s="249"/>
      <c r="M187" s="250"/>
      <c r="N187" s="251"/>
      <c r="O187" s="251"/>
      <c r="P187" s="251"/>
      <c r="Q187" s="251"/>
      <c r="R187" s="251"/>
      <c r="S187" s="251"/>
      <c r="T187" s="252"/>
      <c r="U187" s="14"/>
      <c r="V187" s="14"/>
      <c r="W187" s="14"/>
      <c r="X187" s="14"/>
      <c r="Y187" s="14"/>
      <c r="Z187" s="14"/>
      <c r="AA187" s="14"/>
      <c r="AB187" s="14"/>
      <c r="AC187" s="14"/>
      <c r="AD187" s="14"/>
      <c r="AE187" s="14"/>
      <c r="AT187" s="253" t="s">
        <v>159</v>
      </c>
      <c r="AU187" s="253" t="s">
        <v>84</v>
      </c>
      <c r="AV187" s="14" t="s">
        <v>84</v>
      </c>
      <c r="AW187" s="14" t="s">
        <v>37</v>
      </c>
      <c r="AX187" s="14" t="s">
        <v>75</v>
      </c>
      <c r="AY187" s="253" t="s">
        <v>147</v>
      </c>
    </row>
    <row r="188" spans="1:51" s="14" customFormat="1" ht="12">
      <c r="A188" s="14"/>
      <c r="B188" s="243"/>
      <c r="C188" s="244"/>
      <c r="D188" s="234" t="s">
        <v>159</v>
      </c>
      <c r="E188" s="245" t="s">
        <v>19</v>
      </c>
      <c r="F188" s="246" t="s">
        <v>1049</v>
      </c>
      <c r="G188" s="244"/>
      <c r="H188" s="247">
        <v>6</v>
      </c>
      <c r="I188" s="248"/>
      <c r="J188" s="244"/>
      <c r="K188" s="244"/>
      <c r="L188" s="249"/>
      <c r="M188" s="250"/>
      <c r="N188" s="251"/>
      <c r="O188" s="251"/>
      <c r="P188" s="251"/>
      <c r="Q188" s="251"/>
      <c r="R188" s="251"/>
      <c r="S188" s="251"/>
      <c r="T188" s="252"/>
      <c r="U188" s="14"/>
      <c r="V188" s="14"/>
      <c r="W188" s="14"/>
      <c r="X188" s="14"/>
      <c r="Y188" s="14"/>
      <c r="Z188" s="14"/>
      <c r="AA188" s="14"/>
      <c r="AB188" s="14"/>
      <c r="AC188" s="14"/>
      <c r="AD188" s="14"/>
      <c r="AE188" s="14"/>
      <c r="AT188" s="253" t="s">
        <v>159</v>
      </c>
      <c r="AU188" s="253" t="s">
        <v>84</v>
      </c>
      <c r="AV188" s="14" t="s">
        <v>84</v>
      </c>
      <c r="AW188" s="14" t="s">
        <v>37</v>
      </c>
      <c r="AX188" s="14" t="s">
        <v>75</v>
      </c>
      <c r="AY188" s="253" t="s">
        <v>147</v>
      </c>
    </row>
    <row r="189" spans="1:51" s="15" customFormat="1" ht="12">
      <c r="A189" s="15"/>
      <c r="B189" s="254"/>
      <c r="C189" s="255"/>
      <c r="D189" s="234" t="s">
        <v>159</v>
      </c>
      <c r="E189" s="256" t="s">
        <v>19</v>
      </c>
      <c r="F189" s="257" t="s">
        <v>162</v>
      </c>
      <c r="G189" s="255"/>
      <c r="H189" s="258">
        <v>37</v>
      </c>
      <c r="I189" s="259"/>
      <c r="J189" s="255"/>
      <c r="K189" s="255"/>
      <c r="L189" s="260"/>
      <c r="M189" s="261"/>
      <c r="N189" s="262"/>
      <c r="O189" s="262"/>
      <c r="P189" s="262"/>
      <c r="Q189" s="262"/>
      <c r="R189" s="262"/>
      <c r="S189" s="262"/>
      <c r="T189" s="263"/>
      <c r="U189" s="15"/>
      <c r="V189" s="15"/>
      <c r="W189" s="15"/>
      <c r="X189" s="15"/>
      <c r="Y189" s="15"/>
      <c r="Z189" s="15"/>
      <c r="AA189" s="15"/>
      <c r="AB189" s="15"/>
      <c r="AC189" s="15"/>
      <c r="AD189" s="15"/>
      <c r="AE189" s="15"/>
      <c r="AT189" s="264" t="s">
        <v>159</v>
      </c>
      <c r="AU189" s="264" t="s">
        <v>84</v>
      </c>
      <c r="AV189" s="15" t="s">
        <v>155</v>
      </c>
      <c r="AW189" s="15" t="s">
        <v>37</v>
      </c>
      <c r="AX189" s="15" t="s">
        <v>82</v>
      </c>
      <c r="AY189" s="264" t="s">
        <v>147</v>
      </c>
    </row>
    <row r="190" spans="1:65" s="2" customFormat="1" ht="16.5" customHeight="1">
      <c r="A190" s="40"/>
      <c r="B190" s="41"/>
      <c r="C190" s="271" t="s">
        <v>382</v>
      </c>
      <c r="D190" s="271" t="s">
        <v>660</v>
      </c>
      <c r="E190" s="272" t="s">
        <v>1050</v>
      </c>
      <c r="F190" s="273" t="s">
        <v>1051</v>
      </c>
      <c r="G190" s="274" t="s">
        <v>442</v>
      </c>
      <c r="H190" s="275">
        <v>37</v>
      </c>
      <c r="I190" s="276"/>
      <c r="J190" s="277">
        <f>ROUND(I190*H190,2)</f>
        <v>0</v>
      </c>
      <c r="K190" s="273" t="s">
        <v>202</v>
      </c>
      <c r="L190" s="278"/>
      <c r="M190" s="279" t="s">
        <v>19</v>
      </c>
      <c r="N190" s="280" t="s">
        <v>46</v>
      </c>
      <c r="O190" s="86"/>
      <c r="P190" s="223">
        <f>O190*H190</f>
        <v>0</v>
      </c>
      <c r="Q190" s="223">
        <v>6E-05</v>
      </c>
      <c r="R190" s="223">
        <f>Q190*H190</f>
        <v>0.00222</v>
      </c>
      <c r="S190" s="223">
        <v>0</v>
      </c>
      <c r="T190" s="224">
        <f>S190*H190</f>
        <v>0</v>
      </c>
      <c r="U190" s="40"/>
      <c r="V190" s="40"/>
      <c r="W190" s="40"/>
      <c r="X190" s="40"/>
      <c r="Y190" s="40"/>
      <c r="Z190" s="40"/>
      <c r="AA190" s="40"/>
      <c r="AB190" s="40"/>
      <c r="AC190" s="40"/>
      <c r="AD190" s="40"/>
      <c r="AE190" s="40"/>
      <c r="AR190" s="225" t="s">
        <v>382</v>
      </c>
      <c r="AT190" s="225" t="s">
        <v>660</v>
      </c>
      <c r="AU190" s="225" t="s">
        <v>84</v>
      </c>
      <c r="AY190" s="19" t="s">
        <v>147</v>
      </c>
      <c r="BE190" s="226">
        <f>IF(N190="základní",J190,0)</f>
        <v>0</v>
      </c>
      <c r="BF190" s="226">
        <f>IF(N190="snížená",J190,0)</f>
        <v>0</v>
      </c>
      <c r="BG190" s="226">
        <f>IF(N190="zákl. přenesená",J190,0)</f>
        <v>0</v>
      </c>
      <c r="BH190" s="226">
        <f>IF(N190="sníž. přenesená",J190,0)</f>
        <v>0</v>
      </c>
      <c r="BI190" s="226">
        <f>IF(N190="nulová",J190,0)</f>
        <v>0</v>
      </c>
      <c r="BJ190" s="19" t="s">
        <v>82</v>
      </c>
      <c r="BK190" s="226">
        <f>ROUND(I190*H190,2)</f>
        <v>0</v>
      </c>
      <c r="BL190" s="19" t="s">
        <v>211</v>
      </c>
      <c r="BM190" s="225" t="s">
        <v>1052</v>
      </c>
    </row>
    <row r="191" spans="1:47" s="2" customFormat="1" ht="12">
      <c r="A191" s="40"/>
      <c r="B191" s="41"/>
      <c r="C191" s="42"/>
      <c r="D191" s="234" t="s">
        <v>213</v>
      </c>
      <c r="E191" s="42"/>
      <c r="F191" s="265" t="s">
        <v>1053</v>
      </c>
      <c r="G191" s="42"/>
      <c r="H191" s="42"/>
      <c r="I191" s="229"/>
      <c r="J191" s="42"/>
      <c r="K191" s="42"/>
      <c r="L191" s="46"/>
      <c r="M191" s="230"/>
      <c r="N191" s="231"/>
      <c r="O191" s="86"/>
      <c r="P191" s="86"/>
      <c r="Q191" s="86"/>
      <c r="R191" s="86"/>
      <c r="S191" s="86"/>
      <c r="T191" s="87"/>
      <c r="U191" s="40"/>
      <c r="V191" s="40"/>
      <c r="W191" s="40"/>
      <c r="X191" s="40"/>
      <c r="Y191" s="40"/>
      <c r="Z191" s="40"/>
      <c r="AA191" s="40"/>
      <c r="AB191" s="40"/>
      <c r="AC191" s="40"/>
      <c r="AD191" s="40"/>
      <c r="AE191" s="40"/>
      <c r="AT191" s="19" t="s">
        <v>213</v>
      </c>
      <c r="AU191" s="19" t="s">
        <v>84</v>
      </c>
    </row>
    <row r="192" spans="1:65" s="2" customFormat="1" ht="16.5" customHeight="1">
      <c r="A192" s="40"/>
      <c r="B192" s="41"/>
      <c r="C192" s="214" t="s">
        <v>386</v>
      </c>
      <c r="D192" s="214" t="s">
        <v>150</v>
      </c>
      <c r="E192" s="215" t="s">
        <v>1054</v>
      </c>
      <c r="F192" s="216" t="s">
        <v>1055</v>
      </c>
      <c r="G192" s="217" t="s">
        <v>442</v>
      </c>
      <c r="H192" s="218">
        <v>2</v>
      </c>
      <c r="I192" s="219"/>
      <c r="J192" s="220">
        <f>ROUND(I192*H192,2)</f>
        <v>0</v>
      </c>
      <c r="K192" s="216" t="s">
        <v>154</v>
      </c>
      <c r="L192" s="46"/>
      <c r="M192" s="221" t="s">
        <v>19</v>
      </c>
      <c r="N192" s="222" t="s">
        <v>46</v>
      </c>
      <c r="O192" s="86"/>
      <c r="P192" s="223">
        <f>O192*H192</f>
        <v>0</v>
      </c>
      <c r="Q192" s="223">
        <v>0</v>
      </c>
      <c r="R192" s="223">
        <f>Q192*H192</f>
        <v>0</v>
      </c>
      <c r="S192" s="223">
        <v>0</v>
      </c>
      <c r="T192" s="224">
        <f>S192*H192</f>
        <v>0</v>
      </c>
      <c r="U192" s="40"/>
      <c r="V192" s="40"/>
      <c r="W192" s="40"/>
      <c r="X192" s="40"/>
      <c r="Y192" s="40"/>
      <c r="Z192" s="40"/>
      <c r="AA192" s="40"/>
      <c r="AB192" s="40"/>
      <c r="AC192" s="40"/>
      <c r="AD192" s="40"/>
      <c r="AE192" s="40"/>
      <c r="AR192" s="225" t="s">
        <v>211</v>
      </c>
      <c r="AT192" s="225" t="s">
        <v>150</v>
      </c>
      <c r="AU192" s="225" t="s">
        <v>84</v>
      </c>
      <c r="AY192" s="19" t="s">
        <v>147</v>
      </c>
      <c r="BE192" s="226">
        <f>IF(N192="základní",J192,0)</f>
        <v>0</v>
      </c>
      <c r="BF192" s="226">
        <f>IF(N192="snížená",J192,0)</f>
        <v>0</v>
      </c>
      <c r="BG192" s="226">
        <f>IF(N192="zákl. přenesená",J192,0)</f>
        <v>0</v>
      </c>
      <c r="BH192" s="226">
        <f>IF(N192="sníž. přenesená",J192,0)</f>
        <v>0</v>
      </c>
      <c r="BI192" s="226">
        <f>IF(N192="nulová",J192,0)</f>
        <v>0</v>
      </c>
      <c r="BJ192" s="19" t="s">
        <v>82</v>
      </c>
      <c r="BK192" s="226">
        <f>ROUND(I192*H192,2)</f>
        <v>0</v>
      </c>
      <c r="BL192" s="19" t="s">
        <v>211</v>
      </c>
      <c r="BM192" s="225" t="s">
        <v>1056</v>
      </c>
    </row>
    <row r="193" spans="1:47" s="2" customFormat="1" ht="12">
      <c r="A193" s="40"/>
      <c r="B193" s="41"/>
      <c r="C193" s="42"/>
      <c r="D193" s="227" t="s">
        <v>157</v>
      </c>
      <c r="E193" s="42"/>
      <c r="F193" s="228" t="s">
        <v>1057</v>
      </c>
      <c r="G193" s="42"/>
      <c r="H193" s="42"/>
      <c r="I193" s="229"/>
      <c r="J193" s="42"/>
      <c r="K193" s="42"/>
      <c r="L193" s="46"/>
      <c r="M193" s="230"/>
      <c r="N193" s="231"/>
      <c r="O193" s="86"/>
      <c r="P193" s="86"/>
      <c r="Q193" s="86"/>
      <c r="R193" s="86"/>
      <c r="S193" s="86"/>
      <c r="T193" s="87"/>
      <c r="U193" s="40"/>
      <c r="V193" s="40"/>
      <c r="W193" s="40"/>
      <c r="X193" s="40"/>
      <c r="Y193" s="40"/>
      <c r="Z193" s="40"/>
      <c r="AA193" s="40"/>
      <c r="AB193" s="40"/>
      <c r="AC193" s="40"/>
      <c r="AD193" s="40"/>
      <c r="AE193" s="40"/>
      <c r="AT193" s="19" t="s">
        <v>157</v>
      </c>
      <c r="AU193" s="19" t="s">
        <v>84</v>
      </c>
    </row>
    <row r="194" spans="1:65" s="2" customFormat="1" ht="16.5" customHeight="1">
      <c r="A194" s="40"/>
      <c r="B194" s="41"/>
      <c r="C194" s="271" t="s">
        <v>390</v>
      </c>
      <c r="D194" s="271" t="s">
        <v>660</v>
      </c>
      <c r="E194" s="272" t="s">
        <v>1058</v>
      </c>
      <c r="F194" s="273" t="s">
        <v>1059</v>
      </c>
      <c r="G194" s="274" t="s">
        <v>442</v>
      </c>
      <c r="H194" s="275">
        <v>2</v>
      </c>
      <c r="I194" s="276"/>
      <c r="J194" s="277">
        <f>ROUND(I194*H194,2)</f>
        <v>0</v>
      </c>
      <c r="K194" s="273" t="s">
        <v>202</v>
      </c>
      <c r="L194" s="278"/>
      <c r="M194" s="279" t="s">
        <v>19</v>
      </c>
      <c r="N194" s="280" t="s">
        <v>46</v>
      </c>
      <c r="O194" s="86"/>
      <c r="P194" s="223">
        <f>O194*H194</f>
        <v>0</v>
      </c>
      <c r="Q194" s="223">
        <v>0</v>
      </c>
      <c r="R194" s="223">
        <f>Q194*H194</f>
        <v>0</v>
      </c>
      <c r="S194" s="223">
        <v>0</v>
      </c>
      <c r="T194" s="224">
        <f>S194*H194</f>
        <v>0</v>
      </c>
      <c r="U194" s="40"/>
      <c r="V194" s="40"/>
      <c r="W194" s="40"/>
      <c r="X194" s="40"/>
      <c r="Y194" s="40"/>
      <c r="Z194" s="40"/>
      <c r="AA194" s="40"/>
      <c r="AB194" s="40"/>
      <c r="AC194" s="40"/>
      <c r="AD194" s="40"/>
      <c r="AE194" s="40"/>
      <c r="AR194" s="225" t="s">
        <v>382</v>
      </c>
      <c r="AT194" s="225" t="s">
        <v>660</v>
      </c>
      <c r="AU194" s="225" t="s">
        <v>84</v>
      </c>
      <c r="AY194" s="19" t="s">
        <v>147</v>
      </c>
      <c r="BE194" s="226">
        <f>IF(N194="základní",J194,0)</f>
        <v>0</v>
      </c>
      <c r="BF194" s="226">
        <f>IF(N194="snížená",J194,0)</f>
        <v>0</v>
      </c>
      <c r="BG194" s="226">
        <f>IF(N194="zákl. přenesená",J194,0)</f>
        <v>0</v>
      </c>
      <c r="BH194" s="226">
        <f>IF(N194="sníž. přenesená",J194,0)</f>
        <v>0</v>
      </c>
      <c r="BI194" s="226">
        <f>IF(N194="nulová",J194,0)</f>
        <v>0</v>
      </c>
      <c r="BJ194" s="19" t="s">
        <v>82</v>
      </c>
      <c r="BK194" s="226">
        <f>ROUND(I194*H194,2)</f>
        <v>0</v>
      </c>
      <c r="BL194" s="19" t="s">
        <v>211</v>
      </c>
      <c r="BM194" s="225" t="s">
        <v>1060</v>
      </c>
    </row>
    <row r="195" spans="1:65" s="2" customFormat="1" ht="16.5" customHeight="1">
      <c r="A195" s="40"/>
      <c r="B195" s="41"/>
      <c r="C195" s="271" t="s">
        <v>394</v>
      </c>
      <c r="D195" s="271" t="s">
        <v>660</v>
      </c>
      <c r="E195" s="272" t="s">
        <v>1061</v>
      </c>
      <c r="F195" s="273" t="s">
        <v>1062</v>
      </c>
      <c r="G195" s="274" t="s">
        <v>442</v>
      </c>
      <c r="H195" s="275">
        <v>6</v>
      </c>
      <c r="I195" s="276"/>
      <c r="J195" s="277">
        <f>ROUND(I195*H195,2)</f>
        <v>0</v>
      </c>
      <c r="K195" s="273" t="s">
        <v>202</v>
      </c>
      <c r="L195" s="278"/>
      <c r="M195" s="279" t="s">
        <v>19</v>
      </c>
      <c r="N195" s="280" t="s">
        <v>46</v>
      </c>
      <c r="O195" s="86"/>
      <c r="P195" s="223">
        <f>O195*H195</f>
        <v>0</v>
      </c>
      <c r="Q195" s="223">
        <v>0</v>
      </c>
      <c r="R195" s="223">
        <f>Q195*H195</f>
        <v>0</v>
      </c>
      <c r="S195" s="223">
        <v>0</v>
      </c>
      <c r="T195" s="224">
        <f>S195*H195</f>
        <v>0</v>
      </c>
      <c r="U195" s="40"/>
      <c r="V195" s="40"/>
      <c r="W195" s="40"/>
      <c r="X195" s="40"/>
      <c r="Y195" s="40"/>
      <c r="Z195" s="40"/>
      <c r="AA195" s="40"/>
      <c r="AB195" s="40"/>
      <c r="AC195" s="40"/>
      <c r="AD195" s="40"/>
      <c r="AE195" s="40"/>
      <c r="AR195" s="225" t="s">
        <v>382</v>
      </c>
      <c r="AT195" s="225" t="s">
        <v>660</v>
      </c>
      <c r="AU195" s="225" t="s">
        <v>84</v>
      </c>
      <c r="AY195" s="19" t="s">
        <v>147</v>
      </c>
      <c r="BE195" s="226">
        <f>IF(N195="základní",J195,0)</f>
        <v>0</v>
      </c>
      <c r="BF195" s="226">
        <f>IF(N195="snížená",J195,0)</f>
        <v>0</v>
      </c>
      <c r="BG195" s="226">
        <f>IF(N195="zákl. přenesená",J195,0)</f>
        <v>0</v>
      </c>
      <c r="BH195" s="226">
        <f>IF(N195="sníž. přenesená",J195,0)</f>
        <v>0</v>
      </c>
      <c r="BI195" s="226">
        <f>IF(N195="nulová",J195,0)</f>
        <v>0</v>
      </c>
      <c r="BJ195" s="19" t="s">
        <v>82</v>
      </c>
      <c r="BK195" s="226">
        <f>ROUND(I195*H195,2)</f>
        <v>0</v>
      </c>
      <c r="BL195" s="19" t="s">
        <v>211</v>
      </c>
      <c r="BM195" s="225" t="s">
        <v>1063</v>
      </c>
    </row>
    <row r="196" spans="1:65" s="2" customFormat="1" ht="16.5" customHeight="1">
      <c r="A196" s="40"/>
      <c r="B196" s="41"/>
      <c r="C196" s="214" t="s">
        <v>398</v>
      </c>
      <c r="D196" s="214" t="s">
        <v>150</v>
      </c>
      <c r="E196" s="215" t="s">
        <v>1064</v>
      </c>
      <c r="F196" s="216" t="s">
        <v>1065</v>
      </c>
      <c r="G196" s="217" t="s">
        <v>442</v>
      </c>
      <c r="H196" s="218">
        <v>21</v>
      </c>
      <c r="I196" s="219"/>
      <c r="J196" s="220">
        <f>ROUND(I196*H196,2)</f>
        <v>0</v>
      </c>
      <c r="K196" s="216" t="s">
        <v>154</v>
      </c>
      <c r="L196" s="46"/>
      <c r="M196" s="221" t="s">
        <v>19</v>
      </c>
      <c r="N196" s="222" t="s">
        <v>46</v>
      </c>
      <c r="O196" s="86"/>
      <c r="P196" s="223">
        <f>O196*H196</f>
        <v>0</v>
      </c>
      <c r="Q196" s="223">
        <v>0</v>
      </c>
      <c r="R196" s="223">
        <f>Q196*H196</f>
        <v>0</v>
      </c>
      <c r="S196" s="223">
        <v>0</v>
      </c>
      <c r="T196" s="224">
        <f>S196*H196</f>
        <v>0</v>
      </c>
      <c r="U196" s="40"/>
      <c r="V196" s="40"/>
      <c r="W196" s="40"/>
      <c r="X196" s="40"/>
      <c r="Y196" s="40"/>
      <c r="Z196" s="40"/>
      <c r="AA196" s="40"/>
      <c r="AB196" s="40"/>
      <c r="AC196" s="40"/>
      <c r="AD196" s="40"/>
      <c r="AE196" s="40"/>
      <c r="AR196" s="225" t="s">
        <v>211</v>
      </c>
      <c r="AT196" s="225" t="s">
        <v>150</v>
      </c>
      <c r="AU196" s="225" t="s">
        <v>84</v>
      </c>
      <c r="AY196" s="19" t="s">
        <v>147</v>
      </c>
      <c r="BE196" s="226">
        <f>IF(N196="základní",J196,0)</f>
        <v>0</v>
      </c>
      <c r="BF196" s="226">
        <f>IF(N196="snížená",J196,0)</f>
        <v>0</v>
      </c>
      <c r="BG196" s="226">
        <f>IF(N196="zákl. přenesená",J196,0)</f>
        <v>0</v>
      </c>
      <c r="BH196" s="226">
        <f>IF(N196="sníž. přenesená",J196,0)</f>
        <v>0</v>
      </c>
      <c r="BI196" s="226">
        <f>IF(N196="nulová",J196,0)</f>
        <v>0</v>
      </c>
      <c r="BJ196" s="19" t="s">
        <v>82</v>
      </c>
      <c r="BK196" s="226">
        <f>ROUND(I196*H196,2)</f>
        <v>0</v>
      </c>
      <c r="BL196" s="19" t="s">
        <v>211</v>
      </c>
      <c r="BM196" s="225" t="s">
        <v>1066</v>
      </c>
    </row>
    <row r="197" spans="1:47" s="2" customFormat="1" ht="12">
      <c r="A197" s="40"/>
      <c r="B197" s="41"/>
      <c r="C197" s="42"/>
      <c r="D197" s="227" t="s">
        <v>157</v>
      </c>
      <c r="E197" s="42"/>
      <c r="F197" s="228" t="s">
        <v>1067</v>
      </c>
      <c r="G197" s="42"/>
      <c r="H197" s="42"/>
      <c r="I197" s="229"/>
      <c r="J197" s="42"/>
      <c r="K197" s="42"/>
      <c r="L197" s="46"/>
      <c r="M197" s="230"/>
      <c r="N197" s="231"/>
      <c r="O197" s="86"/>
      <c r="P197" s="86"/>
      <c r="Q197" s="86"/>
      <c r="R197" s="86"/>
      <c r="S197" s="86"/>
      <c r="T197" s="87"/>
      <c r="U197" s="40"/>
      <c r="V197" s="40"/>
      <c r="W197" s="40"/>
      <c r="X197" s="40"/>
      <c r="Y197" s="40"/>
      <c r="Z197" s="40"/>
      <c r="AA197" s="40"/>
      <c r="AB197" s="40"/>
      <c r="AC197" s="40"/>
      <c r="AD197" s="40"/>
      <c r="AE197" s="40"/>
      <c r="AT197" s="19" t="s">
        <v>157</v>
      </c>
      <c r="AU197" s="19" t="s">
        <v>84</v>
      </c>
    </row>
    <row r="198" spans="1:65" s="2" customFormat="1" ht="16.5" customHeight="1">
      <c r="A198" s="40"/>
      <c r="B198" s="41"/>
      <c r="C198" s="271" t="s">
        <v>402</v>
      </c>
      <c r="D198" s="271" t="s">
        <v>660</v>
      </c>
      <c r="E198" s="272" t="s">
        <v>1068</v>
      </c>
      <c r="F198" s="273" t="s">
        <v>1069</v>
      </c>
      <c r="G198" s="274" t="s">
        <v>442</v>
      </c>
      <c r="H198" s="275">
        <v>5</v>
      </c>
      <c r="I198" s="276"/>
      <c r="J198" s="277">
        <f>ROUND(I198*H198,2)</f>
        <v>0</v>
      </c>
      <c r="K198" s="273" t="s">
        <v>202</v>
      </c>
      <c r="L198" s="278"/>
      <c r="M198" s="279" t="s">
        <v>19</v>
      </c>
      <c r="N198" s="280" t="s">
        <v>46</v>
      </c>
      <c r="O198" s="86"/>
      <c r="P198" s="223">
        <f>O198*H198</f>
        <v>0</v>
      </c>
      <c r="Q198" s="223">
        <v>0.0004</v>
      </c>
      <c r="R198" s="223">
        <f>Q198*H198</f>
        <v>0.002</v>
      </c>
      <c r="S198" s="223">
        <v>0</v>
      </c>
      <c r="T198" s="224">
        <f>S198*H198</f>
        <v>0</v>
      </c>
      <c r="U198" s="40"/>
      <c r="V198" s="40"/>
      <c r="W198" s="40"/>
      <c r="X198" s="40"/>
      <c r="Y198" s="40"/>
      <c r="Z198" s="40"/>
      <c r="AA198" s="40"/>
      <c r="AB198" s="40"/>
      <c r="AC198" s="40"/>
      <c r="AD198" s="40"/>
      <c r="AE198" s="40"/>
      <c r="AR198" s="225" t="s">
        <v>382</v>
      </c>
      <c r="AT198" s="225" t="s">
        <v>660</v>
      </c>
      <c r="AU198" s="225" t="s">
        <v>84</v>
      </c>
      <c r="AY198" s="19" t="s">
        <v>147</v>
      </c>
      <c r="BE198" s="226">
        <f>IF(N198="základní",J198,0)</f>
        <v>0</v>
      </c>
      <c r="BF198" s="226">
        <f>IF(N198="snížená",J198,0)</f>
        <v>0</v>
      </c>
      <c r="BG198" s="226">
        <f>IF(N198="zákl. přenesená",J198,0)</f>
        <v>0</v>
      </c>
      <c r="BH198" s="226">
        <f>IF(N198="sníž. přenesená",J198,0)</f>
        <v>0</v>
      </c>
      <c r="BI198" s="226">
        <f>IF(N198="nulová",J198,0)</f>
        <v>0</v>
      </c>
      <c r="BJ198" s="19" t="s">
        <v>82</v>
      </c>
      <c r="BK198" s="226">
        <f>ROUND(I198*H198,2)</f>
        <v>0</v>
      </c>
      <c r="BL198" s="19" t="s">
        <v>211</v>
      </c>
      <c r="BM198" s="225" t="s">
        <v>1070</v>
      </c>
    </row>
    <row r="199" spans="1:65" s="2" customFormat="1" ht="16.5" customHeight="1">
      <c r="A199" s="40"/>
      <c r="B199" s="41"/>
      <c r="C199" s="271" t="s">
        <v>406</v>
      </c>
      <c r="D199" s="271" t="s">
        <v>660</v>
      </c>
      <c r="E199" s="272" t="s">
        <v>1071</v>
      </c>
      <c r="F199" s="273" t="s">
        <v>1072</v>
      </c>
      <c r="G199" s="274" t="s">
        <v>442</v>
      </c>
      <c r="H199" s="275">
        <v>4</v>
      </c>
      <c r="I199" s="276"/>
      <c r="J199" s="277">
        <f>ROUND(I199*H199,2)</f>
        <v>0</v>
      </c>
      <c r="K199" s="273" t="s">
        <v>202</v>
      </c>
      <c r="L199" s="278"/>
      <c r="M199" s="279" t="s">
        <v>19</v>
      </c>
      <c r="N199" s="280" t="s">
        <v>46</v>
      </c>
      <c r="O199" s="86"/>
      <c r="P199" s="223">
        <f>O199*H199</f>
        <v>0</v>
      </c>
      <c r="Q199" s="223">
        <v>0.0004</v>
      </c>
      <c r="R199" s="223">
        <f>Q199*H199</f>
        <v>0.0016</v>
      </c>
      <c r="S199" s="223">
        <v>0</v>
      </c>
      <c r="T199" s="224">
        <f>S199*H199</f>
        <v>0</v>
      </c>
      <c r="U199" s="40"/>
      <c r="V199" s="40"/>
      <c r="W199" s="40"/>
      <c r="X199" s="40"/>
      <c r="Y199" s="40"/>
      <c r="Z199" s="40"/>
      <c r="AA199" s="40"/>
      <c r="AB199" s="40"/>
      <c r="AC199" s="40"/>
      <c r="AD199" s="40"/>
      <c r="AE199" s="40"/>
      <c r="AR199" s="225" t="s">
        <v>382</v>
      </c>
      <c r="AT199" s="225" t="s">
        <v>660</v>
      </c>
      <c r="AU199" s="225" t="s">
        <v>84</v>
      </c>
      <c r="AY199" s="19" t="s">
        <v>147</v>
      </c>
      <c r="BE199" s="226">
        <f>IF(N199="základní",J199,0)</f>
        <v>0</v>
      </c>
      <c r="BF199" s="226">
        <f>IF(N199="snížená",J199,0)</f>
        <v>0</v>
      </c>
      <c r="BG199" s="226">
        <f>IF(N199="zákl. přenesená",J199,0)</f>
        <v>0</v>
      </c>
      <c r="BH199" s="226">
        <f>IF(N199="sníž. přenesená",J199,0)</f>
        <v>0</v>
      </c>
      <c r="BI199" s="226">
        <f>IF(N199="nulová",J199,0)</f>
        <v>0</v>
      </c>
      <c r="BJ199" s="19" t="s">
        <v>82</v>
      </c>
      <c r="BK199" s="226">
        <f>ROUND(I199*H199,2)</f>
        <v>0</v>
      </c>
      <c r="BL199" s="19" t="s">
        <v>211</v>
      </c>
      <c r="BM199" s="225" t="s">
        <v>1073</v>
      </c>
    </row>
    <row r="200" spans="1:65" s="2" customFormat="1" ht="16.5" customHeight="1">
      <c r="A200" s="40"/>
      <c r="B200" s="41"/>
      <c r="C200" s="271" t="s">
        <v>410</v>
      </c>
      <c r="D200" s="271" t="s">
        <v>660</v>
      </c>
      <c r="E200" s="272" t="s">
        <v>1074</v>
      </c>
      <c r="F200" s="273" t="s">
        <v>1075</v>
      </c>
      <c r="G200" s="274" t="s">
        <v>442</v>
      </c>
      <c r="H200" s="275">
        <v>12</v>
      </c>
      <c r="I200" s="276"/>
      <c r="J200" s="277">
        <f>ROUND(I200*H200,2)</f>
        <v>0</v>
      </c>
      <c r="K200" s="273" t="s">
        <v>154</v>
      </c>
      <c r="L200" s="278"/>
      <c r="M200" s="279" t="s">
        <v>19</v>
      </c>
      <c r="N200" s="280" t="s">
        <v>46</v>
      </c>
      <c r="O200" s="86"/>
      <c r="P200" s="223">
        <f>O200*H200</f>
        <v>0</v>
      </c>
      <c r="Q200" s="223">
        <v>0.0004</v>
      </c>
      <c r="R200" s="223">
        <f>Q200*H200</f>
        <v>0.0048000000000000004</v>
      </c>
      <c r="S200" s="223">
        <v>0</v>
      </c>
      <c r="T200" s="224">
        <f>S200*H200</f>
        <v>0</v>
      </c>
      <c r="U200" s="40"/>
      <c r="V200" s="40"/>
      <c r="W200" s="40"/>
      <c r="X200" s="40"/>
      <c r="Y200" s="40"/>
      <c r="Z200" s="40"/>
      <c r="AA200" s="40"/>
      <c r="AB200" s="40"/>
      <c r="AC200" s="40"/>
      <c r="AD200" s="40"/>
      <c r="AE200" s="40"/>
      <c r="AR200" s="225" t="s">
        <v>382</v>
      </c>
      <c r="AT200" s="225" t="s">
        <v>660</v>
      </c>
      <c r="AU200" s="225" t="s">
        <v>84</v>
      </c>
      <c r="AY200" s="19" t="s">
        <v>147</v>
      </c>
      <c r="BE200" s="226">
        <f>IF(N200="základní",J200,0)</f>
        <v>0</v>
      </c>
      <c r="BF200" s="226">
        <f>IF(N200="snížená",J200,0)</f>
        <v>0</v>
      </c>
      <c r="BG200" s="226">
        <f>IF(N200="zákl. přenesená",J200,0)</f>
        <v>0</v>
      </c>
      <c r="BH200" s="226">
        <f>IF(N200="sníž. přenesená",J200,0)</f>
        <v>0</v>
      </c>
      <c r="BI200" s="226">
        <f>IF(N200="nulová",J200,0)</f>
        <v>0</v>
      </c>
      <c r="BJ200" s="19" t="s">
        <v>82</v>
      </c>
      <c r="BK200" s="226">
        <f>ROUND(I200*H200,2)</f>
        <v>0</v>
      </c>
      <c r="BL200" s="19" t="s">
        <v>211</v>
      </c>
      <c r="BM200" s="225" t="s">
        <v>1076</v>
      </c>
    </row>
    <row r="201" spans="1:65" s="2" customFormat="1" ht="16.5" customHeight="1">
      <c r="A201" s="40"/>
      <c r="B201" s="41"/>
      <c r="C201" s="214" t="s">
        <v>414</v>
      </c>
      <c r="D201" s="214" t="s">
        <v>150</v>
      </c>
      <c r="E201" s="215" t="s">
        <v>1077</v>
      </c>
      <c r="F201" s="216" t="s">
        <v>1078</v>
      </c>
      <c r="G201" s="217" t="s">
        <v>442</v>
      </c>
      <c r="H201" s="218">
        <v>2</v>
      </c>
      <c r="I201" s="219"/>
      <c r="J201" s="220">
        <f>ROUND(I201*H201,2)</f>
        <v>0</v>
      </c>
      <c r="K201" s="216" t="s">
        <v>154</v>
      </c>
      <c r="L201" s="46"/>
      <c r="M201" s="221" t="s">
        <v>19</v>
      </c>
      <c r="N201" s="222" t="s">
        <v>46</v>
      </c>
      <c r="O201" s="86"/>
      <c r="P201" s="223">
        <f>O201*H201</f>
        <v>0</v>
      </c>
      <c r="Q201" s="223">
        <v>0</v>
      </c>
      <c r="R201" s="223">
        <f>Q201*H201</f>
        <v>0</v>
      </c>
      <c r="S201" s="223">
        <v>0</v>
      </c>
      <c r="T201" s="224">
        <f>S201*H201</f>
        <v>0</v>
      </c>
      <c r="U201" s="40"/>
      <c r="V201" s="40"/>
      <c r="W201" s="40"/>
      <c r="X201" s="40"/>
      <c r="Y201" s="40"/>
      <c r="Z201" s="40"/>
      <c r="AA201" s="40"/>
      <c r="AB201" s="40"/>
      <c r="AC201" s="40"/>
      <c r="AD201" s="40"/>
      <c r="AE201" s="40"/>
      <c r="AR201" s="225" t="s">
        <v>211</v>
      </c>
      <c r="AT201" s="225" t="s">
        <v>150</v>
      </c>
      <c r="AU201" s="225" t="s">
        <v>84</v>
      </c>
      <c r="AY201" s="19" t="s">
        <v>147</v>
      </c>
      <c r="BE201" s="226">
        <f>IF(N201="základní",J201,0)</f>
        <v>0</v>
      </c>
      <c r="BF201" s="226">
        <f>IF(N201="snížená",J201,0)</f>
        <v>0</v>
      </c>
      <c r="BG201" s="226">
        <f>IF(N201="zákl. přenesená",J201,0)</f>
        <v>0</v>
      </c>
      <c r="BH201" s="226">
        <f>IF(N201="sníž. přenesená",J201,0)</f>
        <v>0</v>
      </c>
      <c r="BI201" s="226">
        <f>IF(N201="nulová",J201,0)</f>
        <v>0</v>
      </c>
      <c r="BJ201" s="19" t="s">
        <v>82</v>
      </c>
      <c r="BK201" s="226">
        <f>ROUND(I201*H201,2)</f>
        <v>0</v>
      </c>
      <c r="BL201" s="19" t="s">
        <v>211</v>
      </c>
      <c r="BM201" s="225" t="s">
        <v>1079</v>
      </c>
    </row>
    <row r="202" spans="1:47" s="2" customFormat="1" ht="12">
      <c r="A202" s="40"/>
      <c r="B202" s="41"/>
      <c r="C202" s="42"/>
      <c r="D202" s="227" t="s">
        <v>157</v>
      </c>
      <c r="E202" s="42"/>
      <c r="F202" s="228" t="s">
        <v>1080</v>
      </c>
      <c r="G202" s="42"/>
      <c r="H202" s="42"/>
      <c r="I202" s="229"/>
      <c r="J202" s="42"/>
      <c r="K202" s="42"/>
      <c r="L202" s="46"/>
      <c r="M202" s="230"/>
      <c r="N202" s="231"/>
      <c r="O202" s="86"/>
      <c r="P202" s="86"/>
      <c r="Q202" s="86"/>
      <c r="R202" s="86"/>
      <c r="S202" s="86"/>
      <c r="T202" s="87"/>
      <c r="U202" s="40"/>
      <c r="V202" s="40"/>
      <c r="W202" s="40"/>
      <c r="X202" s="40"/>
      <c r="Y202" s="40"/>
      <c r="Z202" s="40"/>
      <c r="AA202" s="40"/>
      <c r="AB202" s="40"/>
      <c r="AC202" s="40"/>
      <c r="AD202" s="40"/>
      <c r="AE202" s="40"/>
      <c r="AT202" s="19" t="s">
        <v>157</v>
      </c>
      <c r="AU202" s="19" t="s">
        <v>84</v>
      </c>
    </row>
    <row r="203" spans="1:65" s="2" customFormat="1" ht="16.5" customHeight="1">
      <c r="A203" s="40"/>
      <c r="B203" s="41"/>
      <c r="C203" s="271" t="s">
        <v>418</v>
      </c>
      <c r="D203" s="271" t="s">
        <v>660</v>
      </c>
      <c r="E203" s="272" t="s">
        <v>1081</v>
      </c>
      <c r="F203" s="273" t="s">
        <v>1082</v>
      </c>
      <c r="G203" s="274" t="s">
        <v>442</v>
      </c>
      <c r="H203" s="275">
        <v>2</v>
      </c>
      <c r="I203" s="276"/>
      <c r="J203" s="277">
        <f>ROUND(I203*H203,2)</f>
        <v>0</v>
      </c>
      <c r="K203" s="273" t="s">
        <v>202</v>
      </c>
      <c r="L203" s="278"/>
      <c r="M203" s="279" t="s">
        <v>19</v>
      </c>
      <c r="N203" s="280" t="s">
        <v>46</v>
      </c>
      <c r="O203" s="86"/>
      <c r="P203" s="223">
        <f>O203*H203</f>
        <v>0</v>
      </c>
      <c r="Q203" s="223">
        <v>0</v>
      </c>
      <c r="R203" s="223">
        <f>Q203*H203</f>
        <v>0</v>
      </c>
      <c r="S203" s="223">
        <v>0</v>
      </c>
      <c r="T203" s="224">
        <f>S203*H203</f>
        <v>0</v>
      </c>
      <c r="U203" s="40"/>
      <c r="V203" s="40"/>
      <c r="W203" s="40"/>
      <c r="X203" s="40"/>
      <c r="Y203" s="40"/>
      <c r="Z203" s="40"/>
      <c r="AA203" s="40"/>
      <c r="AB203" s="40"/>
      <c r="AC203" s="40"/>
      <c r="AD203" s="40"/>
      <c r="AE203" s="40"/>
      <c r="AR203" s="225" t="s">
        <v>382</v>
      </c>
      <c r="AT203" s="225" t="s">
        <v>660</v>
      </c>
      <c r="AU203" s="225" t="s">
        <v>84</v>
      </c>
      <c r="AY203" s="19" t="s">
        <v>147</v>
      </c>
      <c r="BE203" s="226">
        <f>IF(N203="základní",J203,0)</f>
        <v>0</v>
      </c>
      <c r="BF203" s="226">
        <f>IF(N203="snížená",J203,0)</f>
        <v>0</v>
      </c>
      <c r="BG203" s="226">
        <f>IF(N203="zákl. přenesená",J203,0)</f>
        <v>0</v>
      </c>
      <c r="BH203" s="226">
        <f>IF(N203="sníž. přenesená",J203,0)</f>
        <v>0</v>
      </c>
      <c r="BI203" s="226">
        <f>IF(N203="nulová",J203,0)</f>
        <v>0</v>
      </c>
      <c r="BJ203" s="19" t="s">
        <v>82</v>
      </c>
      <c r="BK203" s="226">
        <f>ROUND(I203*H203,2)</f>
        <v>0</v>
      </c>
      <c r="BL203" s="19" t="s">
        <v>211</v>
      </c>
      <c r="BM203" s="225" t="s">
        <v>1083</v>
      </c>
    </row>
    <row r="204" spans="1:65" s="2" customFormat="1" ht="24.15" customHeight="1">
      <c r="A204" s="40"/>
      <c r="B204" s="41"/>
      <c r="C204" s="214" t="s">
        <v>422</v>
      </c>
      <c r="D204" s="214" t="s">
        <v>150</v>
      </c>
      <c r="E204" s="215" t="s">
        <v>1084</v>
      </c>
      <c r="F204" s="216" t="s">
        <v>1085</v>
      </c>
      <c r="G204" s="217" t="s">
        <v>170</v>
      </c>
      <c r="H204" s="218">
        <v>110</v>
      </c>
      <c r="I204" s="219"/>
      <c r="J204" s="220">
        <f>ROUND(I204*H204,2)</f>
        <v>0</v>
      </c>
      <c r="K204" s="216" t="s">
        <v>154</v>
      </c>
      <c r="L204" s="46"/>
      <c r="M204" s="221" t="s">
        <v>19</v>
      </c>
      <c r="N204" s="222" t="s">
        <v>46</v>
      </c>
      <c r="O204" s="86"/>
      <c r="P204" s="223">
        <f>O204*H204</f>
        <v>0</v>
      </c>
      <c r="Q204" s="223">
        <v>0</v>
      </c>
      <c r="R204" s="223">
        <f>Q204*H204</f>
        <v>0</v>
      </c>
      <c r="S204" s="223">
        <v>0.00048</v>
      </c>
      <c r="T204" s="224">
        <f>S204*H204</f>
        <v>0.0528</v>
      </c>
      <c r="U204" s="40"/>
      <c r="V204" s="40"/>
      <c r="W204" s="40"/>
      <c r="X204" s="40"/>
      <c r="Y204" s="40"/>
      <c r="Z204" s="40"/>
      <c r="AA204" s="40"/>
      <c r="AB204" s="40"/>
      <c r="AC204" s="40"/>
      <c r="AD204" s="40"/>
      <c r="AE204" s="40"/>
      <c r="AR204" s="225" t="s">
        <v>211</v>
      </c>
      <c r="AT204" s="225" t="s">
        <v>150</v>
      </c>
      <c r="AU204" s="225" t="s">
        <v>84</v>
      </c>
      <c r="AY204" s="19" t="s">
        <v>147</v>
      </c>
      <c r="BE204" s="226">
        <f>IF(N204="základní",J204,0)</f>
        <v>0</v>
      </c>
      <c r="BF204" s="226">
        <f>IF(N204="snížená",J204,0)</f>
        <v>0</v>
      </c>
      <c r="BG204" s="226">
        <f>IF(N204="zákl. přenesená",J204,0)</f>
        <v>0</v>
      </c>
      <c r="BH204" s="226">
        <f>IF(N204="sníž. přenesená",J204,0)</f>
        <v>0</v>
      </c>
      <c r="BI204" s="226">
        <f>IF(N204="nulová",J204,0)</f>
        <v>0</v>
      </c>
      <c r="BJ204" s="19" t="s">
        <v>82</v>
      </c>
      <c r="BK204" s="226">
        <f>ROUND(I204*H204,2)</f>
        <v>0</v>
      </c>
      <c r="BL204" s="19" t="s">
        <v>211</v>
      </c>
      <c r="BM204" s="225" t="s">
        <v>1086</v>
      </c>
    </row>
    <row r="205" spans="1:47" s="2" customFormat="1" ht="12">
      <c r="A205" s="40"/>
      <c r="B205" s="41"/>
      <c r="C205" s="42"/>
      <c r="D205" s="227" t="s">
        <v>157</v>
      </c>
      <c r="E205" s="42"/>
      <c r="F205" s="228" t="s">
        <v>1087</v>
      </c>
      <c r="G205" s="42"/>
      <c r="H205" s="42"/>
      <c r="I205" s="229"/>
      <c r="J205" s="42"/>
      <c r="K205" s="42"/>
      <c r="L205" s="46"/>
      <c r="M205" s="230"/>
      <c r="N205" s="231"/>
      <c r="O205" s="86"/>
      <c r="P205" s="86"/>
      <c r="Q205" s="86"/>
      <c r="R205" s="86"/>
      <c r="S205" s="86"/>
      <c r="T205" s="87"/>
      <c r="U205" s="40"/>
      <c r="V205" s="40"/>
      <c r="W205" s="40"/>
      <c r="X205" s="40"/>
      <c r="Y205" s="40"/>
      <c r="Z205" s="40"/>
      <c r="AA205" s="40"/>
      <c r="AB205" s="40"/>
      <c r="AC205" s="40"/>
      <c r="AD205" s="40"/>
      <c r="AE205" s="40"/>
      <c r="AT205" s="19" t="s">
        <v>157</v>
      </c>
      <c r="AU205" s="19" t="s">
        <v>84</v>
      </c>
    </row>
    <row r="206" spans="1:65" s="2" customFormat="1" ht="24.15" customHeight="1">
      <c r="A206" s="40"/>
      <c r="B206" s="41"/>
      <c r="C206" s="214" t="s">
        <v>426</v>
      </c>
      <c r="D206" s="214" t="s">
        <v>150</v>
      </c>
      <c r="E206" s="215" t="s">
        <v>1088</v>
      </c>
      <c r="F206" s="216" t="s">
        <v>1089</v>
      </c>
      <c r="G206" s="217" t="s">
        <v>442</v>
      </c>
      <c r="H206" s="218">
        <v>24</v>
      </c>
      <c r="I206" s="219"/>
      <c r="J206" s="220">
        <f>ROUND(I206*H206,2)</f>
        <v>0</v>
      </c>
      <c r="K206" s="216" t="s">
        <v>154</v>
      </c>
      <c r="L206" s="46"/>
      <c r="M206" s="221" t="s">
        <v>19</v>
      </c>
      <c r="N206" s="222" t="s">
        <v>46</v>
      </c>
      <c r="O206" s="86"/>
      <c r="P206" s="223">
        <f>O206*H206</f>
        <v>0</v>
      </c>
      <c r="Q206" s="223">
        <v>0</v>
      </c>
      <c r="R206" s="223">
        <f>Q206*H206</f>
        <v>0</v>
      </c>
      <c r="S206" s="223">
        <v>4.8E-05</v>
      </c>
      <c r="T206" s="224">
        <f>S206*H206</f>
        <v>0.001152</v>
      </c>
      <c r="U206" s="40"/>
      <c r="V206" s="40"/>
      <c r="W206" s="40"/>
      <c r="X206" s="40"/>
      <c r="Y206" s="40"/>
      <c r="Z206" s="40"/>
      <c r="AA206" s="40"/>
      <c r="AB206" s="40"/>
      <c r="AC206" s="40"/>
      <c r="AD206" s="40"/>
      <c r="AE206" s="40"/>
      <c r="AR206" s="225" t="s">
        <v>211</v>
      </c>
      <c r="AT206" s="225" t="s">
        <v>150</v>
      </c>
      <c r="AU206" s="225" t="s">
        <v>84</v>
      </c>
      <c r="AY206" s="19" t="s">
        <v>147</v>
      </c>
      <c r="BE206" s="226">
        <f>IF(N206="základní",J206,0)</f>
        <v>0</v>
      </c>
      <c r="BF206" s="226">
        <f>IF(N206="snížená",J206,0)</f>
        <v>0</v>
      </c>
      <c r="BG206" s="226">
        <f>IF(N206="zákl. přenesená",J206,0)</f>
        <v>0</v>
      </c>
      <c r="BH206" s="226">
        <f>IF(N206="sníž. přenesená",J206,0)</f>
        <v>0</v>
      </c>
      <c r="BI206" s="226">
        <f>IF(N206="nulová",J206,0)</f>
        <v>0</v>
      </c>
      <c r="BJ206" s="19" t="s">
        <v>82</v>
      </c>
      <c r="BK206" s="226">
        <f>ROUND(I206*H206,2)</f>
        <v>0</v>
      </c>
      <c r="BL206" s="19" t="s">
        <v>211</v>
      </c>
      <c r="BM206" s="225" t="s">
        <v>1090</v>
      </c>
    </row>
    <row r="207" spans="1:47" s="2" customFormat="1" ht="12">
      <c r="A207" s="40"/>
      <c r="B207" s="41"/>
      <c r="C207" s="42"/>
      <c r="D207" s="227" t="s">
        <v>157</v>
      </c>
      <c r="E207" s="42"/>
      <c r="F207" s="228" t="s">
        <v>1091</v>
      </c>
      <c r="G207" s="42"/>
      <c r="H207" s="42"/>
      <c r="I207" s="229"/>
      <c r="J207" s="42"/>
      <c r="K207" s="42"/>
      <c r="L207" s="46"/>
      <c r="M207" s="230"/>
      <c r="N207" s="231"/>
      <c r="O207" s="86"/>
      <c r="P207" s="86"/>
      <c r="Q207" s="86"/>
      <c r="R207" s="86"/>
      <c r="S207" s="86"/>
      <c r="T207" s="87"/>
      <c r="U207" s="40"/>
      <c r="V207" s="40"/>
      <c r="W207" s="40"/>
      <c r="X207" s="40"/>
      <c r="Y207" s="40"/>
      <c r="Z207" s="40"/>
      <c r="AA207" s="40"/>
      <c r="AB207" s="40"/>
      <c r="AC207" s="40"/>
      <c r="AD207" s="40"/>
      <c r="AE207" s="40"/>
      <c r="AT207" s="19" t="s">
        <v>157</v>
      </c>
      <c r="AU207" s="19" t="s">
        <v>84</v>
      </c>
    </row>
    <row r="208" spans="1:65" s="2" customFormat="1" ht="16.5" customHeight="1">
      <c r="A208" s="40"/>
      <c r="B208" s="41"/>
      <c r="C208" s="214" t="s">
        <v>430</v>
      </c>
      <c r="D208" s="214" t="s">
        <v>150</v>
      </c>
      <c r="E208" s="215" t="s">
        <v>1092</v>
      </c>
      <c r="F208" s="216" t="s">
        <v>1093</v>
      </c>
      <c r="G208" s="217" t="s">
        <v>442</v>
      </c>
      <c r="H208" s="218">
        <v>3</v>
      </c>
      <c r="I208" s="219"/>
      <c r="J208" s="220">
        <f>ROUND(I208*H208,2)</f>
        <v>0</v>
      </c>
      <c r="K208" s="216" t="s">
        <v>154</v>
      </c>
      <c r="L208" s="46"/>
      <c r="M208" s="221" t="s">
        <v>19</v>
      </c>
      <c r="N208" s="222" t="s">
        <v>46</v>
      </c>
      <c r="O208" s="86"/>
      <c r="P208" s="223">
        <f>O208*H208</f>
        <v>0</v>
      </c>
      <c r="Q208" s="223">
        <v>0</v>
      </c>
      <c r="R208" s="223">
        <f>Q208*H208</f>
        <v>0</v>
      </c>
      <c r="S208" s="223">
        <v>0.00103</v>
      </c>
      <c r="T208" s="224">
        <f>S208*H208</f>
        <v>0.0030900000000000003</v>
      </c>
      <c r="U208" s="40"/>
      <c r="V208" s="40"/>
      <c r="W208" s="40"/>
      <c r="X208" s="40"/>
      <c r="Y208" s="40"/>
      <c r="Z208" s="40"/>
      <c r="AA208" s="40"/>
      <c r="AB208" s="40"/>
      <c r="AC208" s="40"/>
      <c r="AD208" s="40"/>
      <c r="AE208" s="40"/>
      <c r="AR208" s="225" t="s">
        <v>211</v>
      </c>
      <c r="AT208" s="225" t="s">
        <v>150</v>
      </c>
      <c r="AU208" s="225" t="s">
        <v>84</v>
      </c>
      <c r="AY208" s="19" t="s">
        <v>147</v>
      </c>
      <c r="BE208" s="226">
        <f>IF(N208="základní",J208,0)</f>
        <v>0</v>
      </c>
      <c r="BF208" s="226">
        <f>IF(N208="snížená",J208,0)</f>
        <v>0</v>
      </c>
      <c r="BG208" s="226">
        <f>IF(N208="zákl. přenesená",J208,0)</f>
        <v>0</v>
      </c>
      <c r="BH208" s="226">
        <f>IF(N208="sníž. přenesená",J208,0)</f>
        <v>0</v>
      </c>
      <c r="BI208" s="226">
        <f>IF(N208="nulová",J208,0)</f>
        <v>0</v>
      </c>
      <c r="BJ208" s="19" t="s">
        <v>82</v>
      </c>
      <c r="BK208" s="226">
        <f>ROUND(I208*H208,2)</f>
        <v>0</v>
      </c>
      <c r="BL208" s="19" t="s">
        <v>211</v>
      </c>
      <c r="BM208" s="225" t="s">
        <v>1094</v>
      </c>
    </row>
    <row r="209" spans="1:47" s="2" customFormat="1" ht="12">
      <c r="A209" s="40"/>
      <c r="B209" s="41"/>
      <c r="C209" s="42"/>
      <c r="D209" s="227" t="s">
        <v>157</v>
      </c>
      <c r="E209" s="42"/>
      <c r="F209" s="228" t="s">
        <v>1095</v>
      </c>
      <c r="G209" s="42"/>
      <c r="H209" s="42"/>
      <c r="I209" s="229"/>
      <c r="J209" s="42"/>
      <c r="K209" s="42"/>
      <c r="L209" s="46"/>
      <c r="M209" s="230"/>
      <c r="N209" s="231"/>
      <c r="O209" s="86"/>
      <c r="P209" s="86"/>
      <c r="Q209" s="86"/>
      <c r="R209" s="86"/>
      <c r="S209" s="86"/>
      <c r="T209" s="87"/>
      <c r="U209" s="40"/>
      <c r="V209" s="40"/>
      <c r="W209" s="40"/>
      <c r="X209" s="40"/>
      <c r="Y209" s="40"/>
      <c r="Z209" s="40"/>
      <c r="AA209" s="40"/>
      <c r="AB209" s="40"/>
      <c r="AC209" s="40"/>
      <c r="AD209" s="40"/>
      <c r="AE209" s="40"/>
      <c r="AT209" s="19" t="s">
        <v>157</v>
      </c>
      <c r="AU209" s="19" t="s">
        <v>84</v>
      </c>
    </row>
    <row r="210" spans="1:65" s="2" customFormat="1" ht="16.5" customHeight="1">
      <c r="A210" s="40"/>
      <c r="B210" s="41"/>
      <c r="C210" s="214" t="s">
        <v>434</v>
      </c>
      <c r="D210" s="214" t="s">
        <v>150</v>
      </c>
      <c r="E210" s="215" t="s">
        <v>1096</v>
      </c>
      <c r="F210" s="216" t="s">
        <v>1097</v>
      </c>
      <c r="G210" s="217" t="s">
        <v>442</v>
      </c>
      <c r="H210" s="218">
        <v>1</v>
      </c>
      <c r="I210" s="219"/>
      <c r="J210" s="220">
        <f>ROUND(I210*H210,2)</f>
        <v>0</v>
      </c>
      <c r="K210" s="216" t="s">
        <v>154</v>
      </c>
      <c r="L210" s="46"/>
      <c r="M210" s="221" t="s">
        <v>19</v>
      </c>
      <c r="N210" s="222" t="s">
        <v>46</v>
      </c>
      <c r="O210" s="86"/>
      <c r="P210" s="223">
        <f>O210*H210</f>
        <v>0</v>
      </c>
      <c r="Q210" s="223">
        <v>0</v>
      </c>
      <c r="R210" s="223">
        <f>Q210*H210</f>
        <v>0</v>
      </c>
      <c r="S210" s="223">
        <v>0</v>
      </c>
      <c r="T210" s="224">
        <f>S210*H210</f>
        <v>0</v>
      </c>
      <c r="U210" s="40"/>
      <c r="V210" s="40"/>
      <c r="W210" s="40"/>
      <c r="X210" s="40"/>
      <c r="Y210" s="40"/>
      <c r="Z210" s="40"/>
      <c r="AA210" s="40"/>
      <c r="AB210" s="40"/>
      <c r="AC210" s="40"/>
      <c r="AD210" s="40"/>
      <c r="AE210" s="40"/>
      <c r="AR210" s="225" t="s">
        <v>211</v>
      </c>
      <c r="AT210" s="225" t="s">
        <v>150</v>
      </c>
      <c r="AU210" s="225" t="s">
        <v>84</v>
      </c>
      <c r="AY210" s="19" t="s">
        <v>147</v>
      </c>
      <c r="BE210" s="226">
        <f>IF(N210="základní",J210,0)</f>
        <v>0</v>
      </c>
      <c r="BF210" s="226">
        <f>IF(N210="snížená",J210,0)</f>
        <v>0</v>
      </c>
      <c r="BG210" s="226">
        <f>IF(N210="zákl. přenesená",J210,0)</f>
        <v>0</v>
      </c>
      <c r="BH210" s="226">
        <f>IF(N210="sníž. přenesená",J210,0)</f>
        <v>0</v>
      </c>
      <c r="BI210" s="226">
        <f>IF(N210="nulová",J210,0)</f>
        <v>0</v>
      </c>
      <c r="BJ210" s="19" t="s">
        <v>82</v>
      </c>
      <c r="BK210" s="226">
        <f>ROUND(I210*H210,2)</f>
        <v>0</v>
      </c>
      <c r="BL210" s="19" t="s">
        <v>211</v>
      </c>
      <c r="BM210" s="225" t="s">
        <v>1098</v>
      </c>
    </row>
    <row r="211" spans="1:47" s="2" customFormat="1" ht="12">
      <c r="A211" s="40"/>
      <c r="B211" s="41"/>
      <c r="C211" s="42"/>
      <c r="D211" s="227" t="s">
        <v>157</v>
      </c>
      <c r="E211" s="42"/>
      <c r="F211" s="228" t="s">
        <v>1099</v>
      </c>
      <c r="G211" s="42"/>
      <c r="H211" s="42"/>
      <c r="I211" s="229"/>
      <c r="J211" s="42"/>
      <c r="K211" s="42"/>
      <c r="L211" s="46"/>
      <c r="M211" s="230"/>
      <c r="N211" s="231"/>
      <c r="O211" s="86"/>
      <c r="P211" s="86"/>
      <c r="Q211" s="86"/>
      <c r="R211" s="86"/>
      <c r="S211" s="86"/>
      <c r="T211" s="87"/>
      <c r="U211" s="40"/>
      <c r="V211" s="40"/>
      <c r="W211" s="40"/>
      <c r="X211" s="40"/>
      <c r="Y211" s="40"/>
      <c r="Z211" s="40"/>
      <c r="AA211" s="40"/>
      <c r="AB211" s="40"/>
      <c r="AC211" s="40"/>
      <c r="AD211" s="40"/>
      <c r="AE211" s="40"/>
      <c r="AT211" s="19" t="s">
        <v>157</v>
      </c>
      <c r="AU211" s="19" t="s">
        <v>84</v>
      </c>
    </row>
    <row r="212" spans="1:47" s="2" customFormat="1" ht="12">
      <c r="A212" s="40"/>
      <c r="B212" s="41"/>
      <c r="C212" s="42"/>
      <c r="D212" s="234" t="s">
        <v>213</v>
      </c>
      <c r="E212" s="42"/>
      <c r="F212" s="265" t="s">
        <v>1100</v>
      </c>
      <c r="G212" s="42"/>
      <c r="H212" s="42"/>
      <c r="I212" s="229"/>
      <c r="J212" s="42"/>
      <c r="K212" s="42"/>
      <c r="L212" s="46"/>
      <c r="M212" s="230"/>
      <c r="N212" s="231"/>
      <c r="O212" s="86"/>
      <c r="P212" s="86"/>
      <c r="Q212" s="86"/>
      <c r="R212" s="86"/>
      <c r="S212" s="86"/>
      <c r="T212" s="87"/>
      <c r="U212" s="40"/>
      <c r="V212" s="40"/>
      <c r="W212" s="40"/>
      <c r="X212" s="40"/>
      <c r="Y212" s="40"/>
      <c r="Z212" s="40"/>
      <c r="AA212" s="40"/>
      <c r="AB212" s="40"/>
      <c r="AC212" s="40"/>
      <c r="AD212" s="40"/>
      <c r="AE212" s="40"/>
      <c r="AT212" s="19" t="s">
        <v>213</v>
      </c>
      <c r="AU212" s="19" t="s">
        <v>84</v>
      </c>
    </row>
    <row r="213" spans="1:65" s="2" customFormat="1" ht="16.5" customHeight="1">
      <c r="A213" s="40"/>
      <c r="B213" s="41"/>
      <c r="C213" s="214" t="s">
        <v>439</v>
      </c>
      <c r="D213" s="214" t="s">
        <v>150</v>
      </c>
      <c r="E213" s="215" t="s">
        <v>1101</v>
      </c>
      <c r="F213" s="216" t="s">
        <v>1102</v>
      </c>
      <c r="G213" s="217" t="s">
        <v>442</v>
      </c>
      <c r="H213" s="218">
        <v>3</v>
      </c>
      <c r="I213" s="219"/>
      <c r="J213" s="220">
        <f>ROUND(I213*H213,2)</f>
        <v>0</v>
      </c>
      <c r="K213" s="216" t="s">
        <v>154</v>
      </c>
      <c r="L213" s="46"/>
      <c r="M213" s="221" t="s">
        <v>19</v>
      </c>
      <c r="N213" s="222" t="s">
        <v>46</v>
      </c>
      <c r="O213" s="86"/>
      <c r="P213" s="223">
        <f>O213*H213</f>
        <v>0</v>
      </c>
      <c r="Q213" s="223">
        <v>0</v>
      </c>
      <c r="R213" s="223">
        <f>Q213*H213</f>
        <v>0</v>
      </c>
      <c r="S213" s="223">
        <v>7E-05</v>
      </c>
      <c r="T213" s="224">
        <f>S213*H213</f>
        <v>0.00020999999999999998</v>
      </c>
      <c r="U213" s="40"/>
      <c r="V213" s="40"/>
      <c r="W213" s="40"/>
      <c r="X213" s="40"/>
      <c r="Y213" s="40"/>
      <c r="Z213" s="40"/>
      <c r="AA213" s="40"/>
      <c r="AB213" s="40"/>
      <c r="AC213" s="40"/>
      <c r="AD213" s="40"/>
      <c r="AE213" s="40"/>
      <c r="AR213" s="225" t="s">
        <v>211</v>
      </c>
      <c r="AT213" s="225" t="s">
        <v>150</v>
      </c>
      <c r="AU213" s="225" t="s">
        <v>84</v>
      </c>
      <c r="AY213" s="19" t="s">
        <v>147</v>
      </c>
      <c r="BE213" s="226">
        <f>IF(N213="základní",J213,0)</f>
        <v>0</v>
      </c>
      <c r="BF213" s="226">
        <f>IF(N213="snížená",J213,0)</f>
        <v>0</v>
      </c>
      <c r="BG213" s="226">
        <f>IF(N213="zákl. přenesená",J213,0)</f>
        <v>0</v>
      </c>
      <c r="BH213" s="226">
        <f>IF(N213="sníž. přenesená",J213,0)</f>
        <v>0</v>
      </c>
      <c r="BI213" s="226">
        <f>IF(N213="nulová",J213,0)</f>
        <v>0</v>
      </c>
      <c r="BJ213" s="19" t="s">
        <v>82</v>
      </c>
      <c r="BK213" s="226">
        <f>ROUND(I213*H213,2)</f>
        <v>0</v>
      </c>
      <c r="BL213" s="19" t="s">
        <v>211</v>
      </c>
      <c r="BM213" s="225" t="s">
        <v>1103</v>
      </c>
    </row>
    <row r="214" spans="1:47" s="2" customFormat="1" ht="12">
      <c r="A214" s="40"/>
      <c r="B214" s="41"/>
      <c r="C214" s="42"/>
      <c r="D214" s="227" t="s">
        <v>157</v>
      </c>
      <c r="E214" s="42"/>
      <c r="F214" s="228" t="s">
        <v>1104</v>
      </c>
      <c r="G214" s="42"/>
      <c r="H214" s="42"/>
      <c r="I214" s="229"/>
      <c r="J214" s="42"/>
      <c r="K214" s="42"/>
      <c r="L214" s="46"/>
      <c r="M214" s="230"/>
      <c r="N214" s="231"/>
      <c r="O214" s="86"/>
      <c r="P214" s="86"/>
      <c r="Q214" s="86"/>
      <c r="R214" s="86"/>
      <c r="S214" s="86"/>
      <c r="T214" s="87"/>
      <c r="U214" s="40"/>
      <c r="V214" s="40"/>
      <c r="W214" s="40"/>
      <c r="X214" s="40"/>
      <c r="Y214" s="40"/>
      <c r="Z214" s="40"/>
      <c r="AA214" s="40"/>
      <c r="AB214" s="40"/>
      <c r="AC214" s="40"/>
      <c r="AD214" s="40"/>
      <c r="AE214" s="40"/>
      <c r="AT214" s="19" t="s">
        <v>157</v>
      </c>
      <c r="AU214" s="19" t="s">
        <v>84</v>
      </c>
    </row>
    <row r="215" spans="1:65" s="2" customFormat="1" ht="24.15" customHeight="1">
      <c r="A215" s="40"/>
      <c r="B215" s="41"/>
      <c r="C215" s="214" t="s">
        <v>659</v>
      </c>
      <c r="D215" s="214" t="s">
        <v>150</v>
      </c>
      <c r="E215" s="215" t="s">
        <v>1105</v>
      </c>
      <c r="F215" s="216" t="s">
        <v>1106</v>
      </c>
      <c r="G215" s="217" t="s">
        <v>442</v>
      </c>
      <c r="H215" s="218">
        <v>17</v>
      </c>
      <c r="I215" s="219"/>
      <c r="J215" s="220">
        <f>ROUND(I215*H215,2)</f>
        <v>0</v>
      </c>
      <c r="K215" s="216" t="s">
        <v>154</v>
      </c>
      <c r="L215" s="46"/>
      <c r="M215" s="221" t="s">
        <v>19</v>
      </c>
      <c r="N215" s="222" t="s">
        <v>46</v>
      </c>
      <c r="O215" s="86"/>
      <c r="P215" s="223">
        <f>O215*H215</f>
        <v>0</v>
      </c>
      <c r="Q215" s="223">
        <v>0</v>
      </c>
      <c r="R215" s="223">
        <f>Q215*H215</f>
        <v>0</v>
      </c>
      <c r="S215" s="223">
        <v>0.002</v>
      </c>
      <c r="T215" s="224">
        <f>S215*H215</f>
        <v>0.034</v>
      </c>
      <c r="U215" s="40"/>
      <c r="V215" s="40"/>
      <c r="W215" s="40"/>
      <c r="X215" s="40"/>
      <c r="Y215" s="40"/>
      <c r="Z215" s="40"/>
      <c r="AA215" s="40"/>
      <c r="AB215" s="40"/>
      <c r="AC215" s="40"/>
      <c r="AD215" s="40"/>
      <c r="AE215" s="40"/>
      <c r="AR215" s="225" t="s">
        <v>211</v>
      </c>
      <c r="AT215" s="225" t="s">
        <v>150</v>
      </c>
      <c r="AU215" s="225" t="s">
        <v>84</v>
      </c>
      <c r="AY215" s="19" t="s">
        <v>147</v>
      </c>
      <c r="BE215" s="226">
        <f>IF(N215="základní",J215,0)</f>
        <v>0</v>
      </c>
      <c r="BF215" s="226">
        <f>IF(N215="snížená",J215,0)</f>
        <v>0</v>
      </c>
      <c r="BG215" s="226">
        <f>IF(N215="zákl. přenesená",J215,0)</f>
        <v>0</v>
      </c>
      <c r="BH215" s="226">
        <f>IF(N215="sníž. přenesená",J215,0)</f>
        <v>0</v>
      </c>
      <c r="BI215" s="226">
        <f>IF(N215="nulová",J215,0)</f>
        <v>0</v>
      </c>
      <c r="BJ215" s="19" t="s">
        <v>82</v>
      </c>
      <c r="BK215" s="226">
        <f>ROUND(I215*H215,2)</f>
        <v>0</v>
      </c>
      <c r="BL215" s="19" t="s">
        <v>211</v>
      </c>
      <c r="BM215" s="225" t="s">
        <v>1107</v>
      </c>
    </row>
    <row r="216" spans="1:47" s="2" customFormat="1" ht="12">
      <c r="A216" s="40"/>
      <c r="B216" s="41"/>
      <c r="C216" s="42"/>
      <c r="D216" s="227" t="s">
        <v>157</v>
      </c>
      <c r="E216" s="42"/>
      <c r="F216" s="228" t="s">
        <v>1108</v>
      </c>
      <c r="G216" s="42"/>
      <c r="H216" s="42"/>
      <c r="I216" s="229"/>
      <c r="J216" s="42"/>
      <c r="K216" s="42"/>
      <c r="L216" s="46"/>
      <c r="M216" s="230"/>
      <c r="N216" s="231"/>
      <c r="O216" s="86"/>
      <c r="P216" s="86"/>
      <c r="Q216" s="86"/>
      <c r="R216" s="86"/>
      <c r="S216" s="86"/>
      <c r="T216" s="87"/>
      <c r="U216" s="40"/>
      <c r="V216" s="40"/>
      <c r="W216" s="40"/>
      <c r="X216" s="40"/>
      <c r="Y216" s="40"/>
      <c r="Z216" s="40"/>
      <c r="AA216" s="40"/>
      <c r="AB216" s="40"/>
      <c r="AC216" s="40"/>
      <c r="AD216" s="40"/>
      <c r="AE216" s="40"/>
      <c r="AT216" s="19" t="s">
        <v>157</v>
      </c>
      <c r="AU216" s="19" t="s">
        <v>84</v>
      </c>
    </row>
    <row r="217" spans="1:65" s="2" customFormat="1" ht="24.15" customHeight="1">
      <c r="A217" s="40"/>
      <c r="B217" s="41"/>
      <c r="C217" s="214" t="s">
        <v>664</v>
      </c>
      <c r="D217" s="214" t="s">
        <v>150</v>
      </c>
      <c r="E217" s="215" t="s">
        <v>1109</v>
      </c>
      <c r="F217" s="216" t="s">
        <v>1110</v>
      </c>
      <c r="G217" s="217" t="s">
        <v>442</v>
      </c>
      <c r="H217" s="218">
        <v>1</v>
      </c>
      <c r="I217" s="219"/>
      <c r="J217" s="220">
        <f>ROUND(I217*H217,2)</f>
        <v>0</v>
      </c>
      <c r="K217" s="216" t="s">
        <v>154</v>
      </c>
      <c r="L217" s="46"/>
      <c r="M217" s="221" t="s">
        <v>19</v>
      </c>
      <c r="N217" s="222" t="s">
        <v>46</v>
      </c>
      <c r="O217" s="86"/>
      <c r="P217" s="223">
        <f>O217*H217</f>
        <v>0</v>
      </c>
      <c r="Q217" s="223">
        <v>0</v>
      </c>
      <c r="R217" s="223">
        <f>Q217*H217</f>
        <v>0</v>
      </c>
      <c r="S217" s="223">
        <v>0.0008</v>
      </c>
      <c r="T217" s="224">
        <f>S217*H217</f>
        <v>0.0008</v>
      </c>
      <c r="U217" s="40"/>
      <c r="V217" s="40"/>
      <c r="W217" s="40"/>
      <c r="X217" s="40"/>
      <c r="Y217" s="40"/>
      <c r="Z217" s="40"/>
      <c r="AA217" s="40"/>
      <c r="AB217" s="40"/>
      <c r="AC217" s="40"/>
      <c r="AD217" s="40"/>
      <c r="AE217" s="40"/>
      <c r="AR217" s="225" t="s">
        <v>211</v>
      </c>
      <c r="AT217" s="225" t="s">
        <v>150</v>
      </c>
      <c r="AU217" s="225" t="s">
        <v>84</v>
      </c>
      <c r="AY217" s="19" t="s">
        <v>147</v>
      </c>
      <c r="BE217" s="226">
        <f>IF(N217="základní",J217,0)</f>
        <v>0</v>
      </c>
      <c r="BF217" s="226">
        <f>IF(N217="snížená",J217,0)</f>
        <v>0</v>
      </c>
      <c r="BG217" s="226">
        <f>IF(N217="zákl. přenesená",J217,0)</f>
        <v>0</v>
      </c>
      <c r="BH217" s="226">
        <f>IF(N217="sníž. přenesená",J217,0)</f>
        <v>0</v>
      </c>
      <c r="BI217" s="226">
        <f>IF(N217="nulová",J217,0)</f>
        <v>0</v>
      </c>
      <c r="BJ217" s="19" t="s">
        <v>82</v>
      </c>
      <c r="BK217" s="226">
        <f>ROUND(I217*H217,2)</f>
        <v>0</v>
      </c>
      <c r="BL217" s="19" t="s">
        <v>211</v>
      </c>
      <c r="BM217" s="225" t="s">
        <v>1111</v>
      </c>
    </row>
    <row r="218" spans="1:47" s="2" customFormat="1" ht="12">
      <c r="A218" s="40"/>
      <c r="B218" s="41"/>
      <c r="C218" s="42"/>
      <c r="D218" s="227" t="s">
        <v>157</v>
      </c>
      <c r="E218" s="42"/>
      <c r="F218" s="228" t="s">
        <v>1112</v>
      </c>
      <c r="G218" s="42"/>
      <c r="H218" s="42"/>
      <c r="I218" s="229"/>
      <c r="J218" s="42"/>
      <c r="K218" s="42"/>
      <c r="L218" s="46"/>
      <c r="M218" s="230"/>
      <c r="N218" s="231"/>
      <c r="O218" s="86"/>
      <c r="P218" s="86"/>
      <c r="Q218" s="86"/>
      <c r="R218" s="86"/>
      <c r="S218" s="86"/>
      <c r="T218" s="87"/>
      <c r="U218" s="40"/>
      <c r="V218" s="40"/>
      <c r="W218" s="40"/>
      <c r="X218" s="40"/>
      <c r="Y218" s="40"/>
      <c r="Z218" s="40"/>
      <c r="AA218" s="40"/>
      <c r="AB218" s="40"/>
      <c r="AC218" s="40"/>
      <c r="AD218" s="40"/>
      <c r="AE218" s="40"/>
      <c r="AT218" s="19" t="s">
        <v>157</v>
      </c>
      <c r="AU218" s="19" t="s">
        <v>84</v>
      </c>
    </row>
    <row r="219" spans="1:65" s="2" customFormat="1" ht="24.15" customHeight="1">
      <c r="A219" s="40"/>
      <c r="B219" s="41"/>
      <c r="C219" s="214" t="s">
        <v>671</v>
      </c>
      <c r="D219" s="214" t="s">
        <v>150</v>
      </c>
      <c r="E219" s="215" t="s">
        <v>1113</v>
      </c>
      <c r="F219" s="216" t="s">
        <v>1114</v>
      </c>
      <c r="G219" s="217" t="s">
        <v>442</v>
      </c>
      <c r="H219" s="218">
        <v>39</v>
      </c>
      <c r="I219" s="219"/>
      <c r="J219" s="220">
        <f>ROUND(I219*H219,2)</f>
        <v>0</v>
      </c>
      <c r="K219" s="216" t="s">
        <v>154</v>
      </c>
      <c r="L219" s="46"/>
      <c r="M219" s="221" t="s">
        <v>19</v>
      </c>
      <c r="N219" s="222" t="s">
        <v>46</v>
      </c>
      <c r="O219" s="86"/>
      <c r="P219" s="223">
        <f>O219*H219</f>
        <v>0</v>
      </c>
      <c r="Q219" s="223">
        <v>0</v>
      </c>
      <c r="R219" s="223">
        <f>Q219*H219</f>
        <v>0</v>
      </c>
      <c r="S219" s="223">
        <v>0.002</v>
      </c>
      <c r="T219" s="224">
        <f>S219*H219</f>
        <v>0.078</v>
      </c>
      <c r="U219" s="40"/>
      <c r="V219" s="40"/>
      <c r="W219" s="40"/>
      <c r="X219" s="40"/>
      <c r="Y219" s="40"/>
      <c r="Z219" s="40"/>
      <c r="AA219" s="40"/>
      <c r="AB219" s="40"/>
      <c r="AC219" s="40"/>
      <c r="AD219" s="40"/>
      <c r="AE219" s="40"/>
      <c r="AR219" s="225" t="s">
        <v>211</v>
      </c>
      <c r="AT219" s="225" t="s">
        <v>150</v>
      </c>
      <c r="AU219" s="225" t="s">
        <v>84</v>
      </c>
      <c r="AY219" s="19" t="s">
        <v>147</v>
      </c>
      <c r="BE219" s="226">
        <f>IF(N219="základní",J219,0)</f>
        <v>0</v>
      </c>
      <c r="BF219" s="226">
        <f>IF(N219="snížená",J219,0)</f>
        <v>0</v>
      </c>
      <c r="BG219" s="226">
        <f>IF(N219="zákl. přenesená",J219,0)</f>
        <v>0</v>
      </c>
      <c r="BH219" s="226">
        <f>IF(N219="sníž. přenesená",J219,0)</f>
        <v>0</v>
      </c>
      <c r="BI219" s="226">
        <f>IF(N219="nulová",J219,0)</f>
        <v>0</v>
      </c>
      <c r="BJ219" s="19" t="s">
        <v>82</v>
      </c>
      <c r="BK219" s="226">
        <f>ROUND(I219*H219,2)</f>
        <v>0</v>
      </c>
      <c r="BL219" s="19" t="s">
        <v>211</v>
      </c>
      <c r="BM219" s="225" t="s">
        <v>1115</v>
      </c>
    </row>
    <row r="220" spans="1:47" s="2" customFormat="1" ht="12">
      <c r="A220" s="40"/>
      <c r="B220" s="41"/>
      <c r="C220" s="42"/>
      <c r="D220" s="227" t="s">
        <v>157</v>
      </c>
      <c r="E220" s="42"/>
      <c r="F220" s="228" t="s">
        <v>1116</v>
      </c>
      <c r="G220" s="42"/>
      <c r="H220" s="42"/>
      <c r="I220" s="229"/>
      <c r="J220" s="42"/>
      <c r="K220" s="42"/>
      <c r="L220" s="46"/>
      <c r="M220" s="230"/>
      <c r="N220" s="231"/>
      <c r="O220" s="86"/>
      <c r="P220" s="86"/>
      <c r="Q220" s="86"/>
      <c r="R220" s="86"/>
      <c r="S220" s="86"/>
      <c r="T220" s="87"/>
      <c r="U220" s="40"/>
      <c r="V220" s="40"/>
      <c r="W220" s="40"/>
      <c r="X220" s="40"/>
      <c r="Y220" s="40"/>
      <c r="Z220" s="40"/>
      <c r="AA220" s="40"/>
      <c r="AB220" s="40"/>
      <c r="AC220" s="40"/>
      <c r="AD220" s="40"/>
      <c r="AE220" s="40"/>
      <c r="AT220" s="19" t="s">
        <v>157</v>
      </c>
      <c r="AU220" s="19" t="s">
        <v>84</v>
      </c>
    </row>
    <row r="221" spans="1:51" s="14" customFormat="1" ht="12">
      <c r="A221" s="14"/>
      <c r="B221" s="243"/>
      <c r="C221" s="244"/>
      <c r="D221" s="234" t="s">
        <v>159</v>
      </c>
      <c r="E221" s="245" t="s">
        <v>19</v>
      </c>
      <c r="F221" s="246" t="s">
        <v>1117</v>
      </c>
      <c r="G221" s="244"/>
      <c r="H221" s="247">
        <v>21</v>
      </c>
      <c r="I221" s="248"/>
      <c r="J221" s="244"/>
      <c r="K221" s="244"/>
      <c r="L221" s="249"/>
      <c r="M221" s="250"/>
      <c r="N221" s="251"/>
      <c r="O221" s="251"/>
      <c r="P221" s="251"/>
      <c r="Q221" s="251"/>
      <c r="R221" s="251"/>
      <c r="S221" s="251"/>
      <c r="T221" s="252"/>
      <c r="U221" s="14"/>
      <c r="V221" s="14"/>
      <c r="W221" s="14"/>
      <c r="X221" s="14"/>
      <c r="Y221" s="14"/>
      <c r="Z221" s="14"/>
      <c r="AA221" s="14"/>
      <c r="AB221" s="14"/>
      <c r="AC221" s="14"/>
      <c r="AD221" s="14"/>
      <c r="AE221" s="14"/>
      <c r="AT221" s="253" t="s">
        <v>159</v>
      </c>
      <c r="AU221" s="253" t="s">
        <v>84</v>
      </c>
      <c r="AV221" s="14" t="s">
        <v>84</v>
      </c>
      <c r="AW221" s="14" t="s">
        <v>37</v>
      </c>
      <c r="AX221" s="14" t="s">
        <v>75</v>
      </c>
      <c r="AY221" s="253" t="s">
        <v>147</v>
      </c>
    </row>
    <row r="222" spans="1:51" s="14" customFormat="1" ht="12">
      <c r="A222" s="14"/>
      <c r="B222" s="243"/>
      <c r="C222" s="244"/>
      <c r="D222" s="234" t="s">
        <v>159</v>
      </c>
      <c r="E222" s="245" t="s">
        <v>19</v>
      </c>
      <c r="F222" s="246" t="s">
        <v>1118</v>
      </c>
      <c r="G222" s="244"/>
      <c r="H222" s="247">
        <v>18</v>
      </c>
      <c r="I222" s="248"/>
      <c r="J222" s="244"/>
      <c r="K222" s="244"/>
      <c r="L222" s="249"/>
      <c r="M222" s="250"/>
      <c r="N222" s="251"/>
      <c r="O222" s="251"/>
      <c r="P222" s="251"/>
      <c r="Q222" s="251"/>
      <c r="R222" s="251"/>
      <c r="S222" s="251"/>
      <c r="T222" s="252"/>
      <c r="U222" s="14"/>
      <c r="V222" s="14"/>
      <c r="W222" s="14"/>
      <c r="X222" s="14"/>
      <c r="Y222" s="14"/>
      <c r="Z222" s="14"/>
      <c r="AA222" s="14"/>
      <c r="AB222" s="14"/>
      <c r="AC222" s="14"/>
      <c r="AD222" s="14"/>
      <c r="AE222" s="14"/>
      <c r="AT222" s="253" t="s">
        <v>159</v>
      </c>
      <c r="AU222" s="253" t="s">
        <v>84</v>
      </c>
      <c r="AV222" s="14" t="s">
        <v>84</v>
      </c>
      <c r="AW222" s="14" t="s">
        <v>37</v>
      </c>
      <c r="AX222" s="14" t="s">
        <v>75</v>
      </c>
      <c r="AY222" s="253" t="s">
        <v>147</v>
      </c>
    </row>
    <row r="223" spans="1:51" s="15" customFormat="1" ht="12">
      <c r="A223" s="15"/>
      <c r="B223" s="254"/>
      <c r="C223" s="255"/>
      <c r="D223" s="234" t="s">
        <v>159</v>
      </c>
      <c r="E223" s="256" t="s">
        <v>19</v>
      </c>
      <c r="F223" s="257" t="s">
        <v>162</v>
      </c>
      <c r="G223" s="255"/>
      <c r="H223" s="258">
        <v>39</v>
      </c>
      <c r="I223" s="259"/>
      <c r="J223" s="255"/>
      <c r="K223" s="255"/>
      <c r="L223" s="260"/>
      <c r="M223" s="261"/>
      <c r="N223" s="262"/>
      <c r="O223" s="262"/>
      <c r="P223" s="262"/>
      <c r="Q223" s="262"/>
      <c r="R223" s="262"/>
      <c r="S223" s="262"/>
      <c r="T223" s="263"/>
      <c r="U223" s="15"/>
      <c r="V223" s="15"/>
      <c r="W223" s="15"/>
      <c r="X223" s="15"/>
      <c r="Y223" s="15"/>
      <c r="Z223" s="15"/>
      <c r="AA223" s="15"/>
      <c r="AB223" s="15"/>
      <c r="AC223" s="15"/>
      <c r="AD223" s="15"/>
      <c r="AE223" s="15"/>
      <c r="AT223" s="264" t="s">
        <v>159</v>
      </c>
      <c r="AU223" s="264" t="s">
        <v>84</v>
      </c>
      <c r="AV223" s="15" t="s">
        <v>155</v>
      </c>
      <c r="AW223" s="15" t="s">
        <v>37</v>
      </c>
      <c r="AX223" s="15" t="s">
        <v>82</v>
      </c>
      <c r="AY223" s="264" t="s">
        <v>147</v>
      </c>
    </row>
    <row r="224" spans="1:65" s="2" customFormat="1" ht="24.15" customHeight="1">
      <c r="A224" s="40"/>
      <c r="B224" s="41"/>
      <c r="C224" s="214" t="s">
        <v>676</v>
      </c>
      <c r="D224" s="214" t="s">
        <v>150</v>
      </c>
      <c r="E224" s="215" t="s">
        <v>1119</v>
      </c>
      <c r="F224" s="216" t="s">
        <v>1120</v>
      </c>
      <c r="G224" s="217" t="s">
        <v>170</v>
      </c>
      <c r="H224" s="218">
        <v>16</v>
      </c>
      <c r="I224" s="219"/>
      <c r="J224" s="220">
        <f>ROUND(I224*H224,2)</f>
        <v>0</v>
      </c>
      <c r="K224" s="216" t="s">
        <v>154</v>
      </c>
      <c r="L224" s="46"/>
      <c r="M224" s="221" t="s">
        <v>19</v>
      </c>
      <c r="N224" s="222" t="s">
        <v>46</v>
      </c>
      <c r="O224" s="86"/>
      <c r="P224" s="223">
        <f>O224*H224</f>
        <v>0</v>
      </c>
      <c r="Q224" s="223">
        <v>0</v>
      </c>
      <c r="R224" s="223">
        <f>Q224*H224</f>
        <v>0</v>
      </c>
      <c r="S224" s="223">
        <v>0.002</v>
      </c>
      <c r="T224" s="224">
        <f>S224*H224</f>
        <v>0.032</v>
      </c>
      <c r="U224" s="40"/>
      <c r="V224" s="40"/>
      <c r="W224" s="40"/>
      <c r="X224" s="40"/>
      <c r="Y224" s="40"/>
      <c r="Z224" s="40"/>
      <c r="AA224" s="40"/>
      <c r="AB224" s="40"/>
      <c r="AC224" s="40"/>
      <c r="AD224" s="40"/>
      <c r="AE224" s="40"/>
      <c r="AR224" s="225" t="s">
        <v>211</v>
      </c>
      <c r="AT224" s="225" t="s">
        <v>150</v>
      </c>
      <c r="AU224" s="225" t="s">
        <v>84</v>
      </c>
      <c r="AY224" s="19" t="s">
        <v>147</v>
      </c>
      <c r="BE224" s="226">
        <f>IF(N224="základní",J224,0)</f>
        <v>0</v>
      </c>
      <c r="BF224" s="226">
        <f>IF(N224="snížená",J224,0)</f>
        <v>0</v>
      </c>
      <c r="BG224" s="226">
        <f>IF(N224="zákl. přenesená",J224,0)</f>
        <v>0</v>
      </c>
      <c r="BH224" s="226">
        <f>IF(N224="sníž. přenesená",J224,0)</f>
        <v>0</v>
      </c>
      <c r="BI224" s="226">
        <f>IF(N224="nulová",J224,0)</f>
        <v>0</v>
      </c>
      <c r="BJ224" s="19" t="s">
        <v>82</v>
      </c>
      <c r="BK224" s="226">
        <f>ROUND(I224*H224,2)</f>
        <v>0</v>
      </c>
      <c r="BL224" s="19" t="s">
        <v>211</v>
      </c>
      <c r="BM224" s="225" t="s">
        <v>1121</v>
      </c>
    </row>
    <row r="225" spans="1:47" s="2" customFormat="1" ht="12">
      <c r="A225" s="40"/>
      <c r="B225" s="41"/>
      <c r="C225" s="42"/>
      <c r="D225" s="227" t="s">
        <v>157</v>
      </c>
      <c r="E225" s="42"/>
      <c r="F225" s="228" t="s">
        <v>1122</v>
      </c>
      <c r="G225" s="42"/>
      <c r="H225" s="42"/>
      <c r="I225" s="229"/>
      <c r="J225" s="42"/>
      <c r="K225" s="42"/>
      <c r="L225" s="46"/>
      <c r="M225" s="230"/>
      <c r="N225" s="231"/>
      <c r="O225" s="86"/>
      <c r="P225" s="86"/>
      <c r="Q225" s="86"/>
      <c r="R225" s="86"/>
      <c r="S225" s="86"/>
      <c r="T225" s="87"/>
      <c r="U225" s="40"/>
      <c r="V225" s="40"/>
      <c r="W225" s="40"/>
      <c r="X225" s="40"/>
      <c r="Y225" s="40"/>
      <c r="Z225" s="40"/>
      <c r="AA225" s="40"/>
      <c r="AB225" s="40"/>
      <c r="AC225" s="40"/>
      <c r="AD225" s="40"/>
      <c r="AE225" s="40"/>
      <c r="AT225" s="19" t="s">
        <v>157</v>
      </c>
      <c r="AU225" s="19" t="s">
        <v>84</v>
      </c>
    </row>
    <row r="226" spans="1:65" s="2" customFormat="1" ht="24.15" customHeight="1">
      <c r="A226" s="40"/>
      <c r="B226" s="41"/>
      <c r="C226" s="214" t="s">
        <v>683</v>
      </c>
      <c r="D226" s="214" t="s">
        <v>150</v>
      </c>
      <c r="E226" s="215" t="s">
        <v>1123</v>
      </c>
      <c r="F226" s="216" t="s">
        <v>1124</v>
      </c>
      <c r="G226" s="217" t="s">
        <v>170</v>
      </c>
      <c r="H226" s="218">
        <v>288</v>
      </c>
      <c r="I226" s="219"/>
      <c r="J226" s="220">
        <f>ROUND(I226*H226,2)</f>
        <v>0</v>
      </c>
      <c r="K226" s="216" t="s">
        <v>154</v>
      </c>
      <c r="L226" s="46"/>
      <c r="M226" s="221" t="s">
        <v>19</v>
      </c>
      <c r="N226" s="222" t="s">
        <v>46</v>
      </c>
      <c r="O226" s="86"/>
      <c r="P226" s="223">
        <f>O226*H226</f>
        <v>0</v>
      </c>
      <c r="Q226" s="223">
        <v>0</v>
      </c>
      <c r="R226" s="223">
        <f>Q226*H226</f>
        <v>0</v>
      </c>
      <c r="S226" s="223">
        <v>0</v>
      </c>
      <c r="T226" s="224">
        <f>S226*H226</f>
        <v>0</v>
      </c>
      <c r="U226" s="40"/>
      <c r="V226" s="40"/>
      <c r="W226" s="40"/>
      <c r="X226" s="40"/>
      <c r="Y226" s="40"/>
      <c r="Z226" s="40"/>
      <c r="AA226" s="40"/>
      <c r="AB226" s="40"/>
      <c r="AC226" s="40"/>
      <c r="AD226" s="40"/>
      <c r="AE226" s="40"/>
      <c r="AR226" s="225" t="s">
        <v>211</v>
      </c>
      <c r="AT226" s="225" t="s">
        <v>150</v>
      </c>
      <c r="AU226" s="225" t="s">
        <v>84</v>
      </c>
      <c r="AY226" s="19" t="s">
        <v>147</v>
      </c>
      <c r="BE226" s="226">
        <f>IF(N226="základní",J226,0)</f>
        <v>0</v>
      </c>
      <c r="BF226" s="226">
        <f>IF(N226="snížená",J226,0)</f>
        <v>0</v>
      </c>
      <c r="BG226" s="226">
        <f>IF(N226="zákl. přenesená",J226,0)</f>
        <v>0</v>
      </c>
      <c r="BH226" s="226">
        <f>IF(N226="sníž. přenesená",J226,0)</f>
        <v>0</v>
      </c>
      <c r="BI226" s="226">
        <f>IF(N226="nulová",J226,0)</f>
        <v>0</v>
      </c>
      <c r="BJ226" s="19" t="s">
        <v>82</v>
      </c>
      <c r="BK226" s="226">
        <f>ROUND(I226*H226,2)</f>
        <v>0</v>
      </c>
      <c r="BL226" s="19" t="s">
        <v>211</v>
      </c>
      <c r="BM226" s="225" t="s">
        <v>1125</v>
      </c>
    </row>
    <row r="227" spans="1:47" s="2" customFormat="1" ht="12">
      <c r="A227" s="40"/>
      <c r="B227" s="41"/>
      <c r="C227" s="42"/>
      <c r="D227" s="227" t="s">
        <v>157</v>
      </c>
      <c r="E227" s="42"/>
      <c r="F227" s="228" t="s">
        <v>1126</v>
      </c>
      <c r="G227" s="42"/>
      <c r="H227" s="42"/>
      <c r="I227" s="229"/>
      <c r="J227" s="42"/>
      <c r="K227" s="42"/>
      <c r="L227" s="46"/>
      <c r="M227" s="230"/>
      <c r="N227" s="231"/>
      <c r="O227" s="86"/>
      <c r="P227" s="86"/>
      <c r="Q227" s="86"/>
      <c r="R227" s="86"/>
      <c r="S227" s="86"/>
      <c r="T227" s="87"/>
      <c r="U227" s="40"/>
      <c r="V227" s="40"/>
      <c r="W227" s="40"/>
      <c r="X227" s="40"/>
      <c r="Y227" s="40"/>
      <c r="Z227" s="40"/>
      <c r="AA227" s="40"/>
      <c r="AB227" s="40"/>
      <c r="AC227" s="40"/>
      <c r="AD227" s="40"/>
      <c r="AE227" s="40"/>
      <c r="AT227" s="19" t="s">
        <v>157</v>
      </c>
      <c r="AU227" s="19" t="s">
        <v>84</v>
      </c>
    </row>
    <row r="228" spans="1:65" s="2" customFormat="1" ht="16.5" customHeight="1">
      <c r="A228" s="40"/>
      <c r="B228" s="41"/>
      <c r="C228" s="271" t="s">
        <v>689</v>
      </c>
      <c r="D228" s="271" t="s">
        <v>660</v>
      </c>
      <c r="E228" s="272" t="s">
        <v>1127</v>
      </c>
      <c r="F228" s="273" t="s">
        <v>1128</v>
      </c>
      <c r="G228" s="274" t="s">
        <v>1129</v>
      </c>
      <c r="H228" s="275">
        <v>9</v>
      </c>
      <c r="I228" s="276"/>
      <c r="J228" s="277">
        <f>ROUND(I228*H228,2)</f>
        <v>0</v>
      </c>
      <c r="K228" s="273" t="s">
        <v>202</v>
      </c>
      <c r="L228" s="278"/>
      <c r="M228" s="279" t="s">
        <v>19</v>
      </c>
      <c r="N228" s="280" t="s">
        <v>46</v>
      </c>
      <c r="O228" s="86"/>
      <c r="P228" s="223">
        <f>O228*H228</f>
        <v>0</v>
      </c>
      <c r="Q228" s="223">
        <v>0</v>
      </c>
      <c r="R228" s="223">
        <f>Q228*H228</f>
        <v>0</v>
      </c>
      <c r="S228" s="223">
        <v>0</v>
      </c>
      <c r="T228" s="224">
        <f>S228*H228</f>
        <v>0</v>
      </c>
      <c r="U228" s="40"/>
      <c r="V228" s="40"/>
      <c r="W228" s="40"/>
      <c r="X228" s="40"/>
      <c r="Y228" s="40"/>
      <c r="Z228" s="40"/>
      <c r="AA228" s="40"/>
      <c r="AB228" s="40"/>
      <c r="AC228" s="40"/>
      <c r="AD228" s="40"/>
      <c r="AE228" s="40"/>
      <c r="AR228" s="225" t="s">
        <v>382</v>
      </c>
      <c r="AT228" s="225" t="s">
        <v>660</v>
      </c>
      <c r="AU228" s="225" t="s">
        <v>84</v>
      </c>
      <c r="AY228" s="19" t="s">
        <v>147</v>
      </c>
      <c r="BE228" s="226">
        <f>IF(N228="základní",J228,0)</f>
        <v>0</v>
      </c>
      <c r="BF228" s="226">
        <f>IF(N228="snížená",J228,0)</f>
        <v>0</v>
      </c>
      <c r="BG228" s="226">
        <f>IF(N228="zákl. přenesená",J228,0)</f>
        <v>0</v>
      </c>
      <c r="BH228" s="226">
        <f>IF(N228="sníž. přenesená",J228,0)</f>
        <v>0</v>
      </c>
      <c r="BI228" s="226">
        <f>IF(N228="nulová",J228,0)</f>
        <v>0</v>
      </c>
      <c r="BJ228" s="19" t="s">
        <v>82</v>
      </c>
      <c r="BK228" s="226">
        <f>ROUND(I228*H228,2)</f>
        <v>0</v>
      </c>
      <c r="BL228" s="19" t="s">
        <v>211</v>
      </c>
      <c r="BM228" s="225" t="s">
        <v>1130</v>
      </c>
    </row>
    <row r="229" spans="1:65" s="2" customFormat="1" ht="16.5" customHeight="1">
      <c r="A229" s="40"/>
      <c r="B229" s="41"/>
      <c r="C229" s="271" t="s">
        <v>695</v>
      </c>
      <c r="D229" s="271" t="s">
        <v>660</v>
      </c>
      <c r="E229" s="272" t="s">
        <v>1131</v>
      </c>
      <c r="F229" s="273" t="s">
        <v>1132</v>
      </c>
      <c r="G229" s="274" t="s">
        <v>1129</v>
      </c>
      <c r="H229" s="275">
        <v>56</v>
      </c>
      <c r="I229" s="276"/>
      <c r="J229" s="277">
        <f>ROUND(I229*H229,2)</f>
        <v>0</v>
      </c>
      <c r="K229" s="273" t="s">
        <v>202</v>
      </c>
      <c r="L229" s="278"/>
      <c r="M229" s="279" t="s">
        <v>19</v>
      </c>
      <c r="N229" s="280" t="s">
        <v>46</v>
      </c>
      <c r="O229" s="86"/>
      <c r="P229" s="223">
        <f>O229*H229</f>
        <v>0</v>
      </c>
      <c r="Q229" s="223">
        <v>0</v>
      </c>
      <c r="R229" s="223">
        <f>Q229*H229</f>
        <v>0</v>
      </c>
      <c r="S229" s="223">
        <v>0</v>
      </c>
      <c r="T229" s="224">
        <f>S229*H229</f>
        <v>0</v>
      </c>
      <c r="U229" s="40"/>
      <c r="V229" s="40"/>
      <c r="W229" s="40"/>
      <c r="X229" s="40"/>
      <c r="Y229" s="40"/>
      <c r="Z229" s="40"/>
      <c r="AA229" s="40"/>
      <c r="AB229" s="40"/>
      <c r="AC229" s="40"/>
      <c r="AD229" s="40"/>
      <c r="AE229" s="40"/>
      <c r="AR229" s="225" t="s">
        <v>382</v>
      </c>
      <c r="AT229" s="225" t="s">
        <v>660</v>
      </c>
      <c r="AU229" s="225" t="s">
        <v>84</v>
      </c>
      <c r="AY229" s="19" t="s">
        <v>147</v>
      </c>
      <c r="BE229" s="226">
        <f>IF(N229="základní",J229,0)</f>
        <v>0</v>
      </c>
      <c r="BF229" s="226">
        <f>IF(N229="snížená",J229,0)</f>
        <v>0</v>
      </c>
      <c r="BG229" s="226">
        <f>IF(N229="zákl. přenesená",J229,0)</f>
        <v>0</v>
      </c>
      <c r="BH229" s="226">
        <f>IF(N229="sníž. přenesená",J229,0)</f>
        <v>0</v>
      </c>
      <c r="BI229" s="226">
        <f>IF(N229="nulová",J229,0)</f>
        <v>0</v>
      </c>
      <c r="BJ229" s="19" t="s">
        <v>82</v>
      </c>
      <c r="BK229" s="226">
        <f>ROUND(I229*H229,2)</f>
        <v>0</v>
      </c>
      <c r="BL229" s="19" t="s">
        <v>211</v>
      </c>
      <c r="BM229" s="225" t="s">
        <v>1133</v>
      </c>
    </row>
    <row r="230" spans="1:65" s="2" customFormat="1" ht="24.15" customHeight="1">
      <c r="A230" s="40"/>
      <c r="B230" s="41"/>
      <c r="C230" s="214" t="s">
        <v>701</v>
      </c>
      <c r="D230" s="214" t="s">
        <v>150</v>
      </c>
      <c r="E230" s="215" t="s">
        <v>1134</v>
      </c>
      <c r="F230" s="216" t="s">
        <v>1135</v>
      </c>
      <c r="G230" s="217" t="s">
        <v>442</v>
      </c>
      <c r="H230" s="218">
        <v>62</v>
      </c>
      <c r="I230" s="219"/>
      <c r="J230" s="220">
        <f>ROUND(I230*H230,2)</f>
        <v>0</v>
      </c>
      <c r="K230" s="216" t="s">
        <v>154</v>
      </c>
      <c r="L230" s="46"/>
      <c r="M230" s="221" t="s">
        <v>19</v>
      </c>
      <c r="N230" s="222" t="s">
        <v>46</v>
      </c>
      <c r="O230" s="86"/>
      <c r="P230" s="223">
        <f>O230*H230</f>
        <v>0</v>
      </c>
      <c r="Q230" s="223">
        <v>0</v>
      </c>
      <c r="R230" s="223">
        <f>Q230*H230</f>
        <v>0</v>
      </c>
      <c r="S230" s="223">
        <v>0</v>
      </c>
      <c r="T230" s="224">
        <f>S230*H230</f>
        <v>0</v>
      </c>
      <c r="U230" s="40"/>
      <c r="V230" s="40"/>
      <c r="W230" s="40"/>
      <c r="X230" s="40"/>
      <c r="Y230" s="40"/>
      <c r="Z230" s="40"/>
      <c r="AA230" s="40"/>
      <c r="AB230" s="40"/>
      <c r="AC230" s="40"/>
      <c r="AD230" s="40"/>
      <c r="AE230" s="40"/>
      <c r="AR230" s="225" t="s">
        <v>211</v>
      </c>
      <c r="AT230" s="225" t="s">
        <v>150</v>
      </c>
      <c r="AU230" s="225" t="s">
        <v>84</v>
      </c>
      <c r="AY230" s="19" t="s">
        <v>147</v>
      </c>
      <c r="BE230" s="226">
        <f>IF(N230="základní",J230,0)</f>
        <v>0</v>
      </c>
      <c r="BF230" s="226">
        <f>IF(N230="snížená",J230,0)</f>
        <v>0</v>
      </c>
      <c r="BG230" s="226">
        <f>IF(N230="zákl. přenesená",J230,0)</f>
        <v>0</v>
      </c>
      <c r="BH230" s="226">
        <f>IF(N230="sníž. přenesená",J230,0)</f>
        <v>0</v>
      </c>
      <c r="BI230" s="226">
        <f>IF(N230="nulová",J230,0)</f>
        <v>0</v>
      </c>
      <c r="BJ230" s="19" t="s">
        <v>82</v>
      </c>
      <c r="BK230" s="226">
        <f>ROUND(I230*H230,2)</f>
        <v>0</v>
      </c>
      <c r="BL230" s="19" t="s">
        <v>211</v>
      </c>
      <c r="BM230" s="225" t="s">
        <v>1136</v>
      </c>
    </row>
    <row r="231" spans="1:47" s="2" customFormat="1" ht="12">
      <c r="A231" s="40"/>
      <c r="B231" s="41"/>
      <c r="C231" s="42"/>
      <c r="D231" s="227" t="s">
        <v>157</v>
      </c>
      <c r="E231" s="42"/>
      <c r="F231" s="228" t="s">
        <v>1137</v>
      </c>
      <c r="G231" s="42"/>
      <c r="H231" s="42"/>
      <c r="I231" s="229"/>
      <c r="J231" s="42"/>
      <c r="K231" s="42"/>
      <c r="L231" s="46"/>
      <c r="M231" s="230"/>
      <c r="N231" s="231"/>
      <c r="O231" s="86"/>
      <c r="P231" s="86"/>
      <c r="Q231" s="86"/>
      <c r="R231" s="86"/>
      <c r="S231" s="86"/>
      <c r="T231" s="87"/>
      <c r="U231" s="40"/>
      <c r="V231" s="40"/>
      <c r="W231" s="40"/>
      <c r="X231" s="40"/>
      <c r="Y231" s="40"/>
      <c r="Z231" s="40"/>
      <c r="AA231" s="40"/>
      <c r="AB231" s="40"/>
      <c r="AC231" s="40"/>
      <c r="AD231" s="40"/>
      <c r="AE231" s="40"/>
      <c r="AT231" s="19" t="s">
        <v>157</v>
      </c>
      <c r="AU231" s="19" t="s">
        <v>84</v>
      </c>
    </row>
    <row r="232" spans="1:65" s="2" customFormat="1" ht="16.5" customHeight="1">
      <c r="A232" s="40"/>
      <c r="B232" s="41"/>
      <c r="C232" s="271" t="s">
        <v>703</v>
      </c>
      <c r="D232" s="271" t="s">
        <v>660</v>
      </c>
      <c r="E232" s="272" t="s">
        <v>1138</v>
      </c>
      <c r="F232" s="273" t="s">
        <v>1139</v>
      </c>
      <c r="G232" s="274" t="s">
        <v>1129</v>
      </c>
      <c r="H232" s="275">
        <v>4</v>
      </c>
      <c r="I232" s="276"/>
      <c r="J232" s="277">
        <f>ROUND(I232*H232,2)</f>
        <v>0</v>
      </c>
      <c r="K232" s="273" t="s">
        <v>202</v>
      </c>
      <c r="L232" s="278"/>
      <c r="M232" s="279" t="s">
        <v>19</v>
      </c>
      <c r="N232" s="280" t="s">
        <v>46</v>
      </c>
      <c r="O232" s="86"/>
      <c r="P232" s="223">
        <f>O232*H232</f>
        <v>0</v>
      </c>
      <c r="Q232" s="223">
        <v>0</v>
      </c>
      <c r="R232" s="223">
        <f>Q232*H232</f>
        <v>0</v>
      </c>
      <c r="S232" s="223">
        <v>0</v>
      </c>
      <c r="T232" s="224">
        <f>S232*H232</f>
        <v>0</v>
      </c>
      <c r="U232" s="40"/>
      <c r="V232" s="40"/>
      <c r="W232" s="40"/>
      <c r="X232" s="40"/>
      <c r="Y232" s="40"/>
      <c r="Z232" s="40"/>
      <c r="AA232" s="40"/>
      <c r="AB232" s="40"/>
      <c r="AC232" s="40"/>
      <c r="AD232" s="40"/>
      <c r="AE232" s="40"/>
      <c r="AR232" s="225" t="s">
        <v>382</v>
      </c>
      <c r="AT232" s="225" t="s">
        <v>660</v>
      </c>
      <c r="AU232" s="225" t="s">
        <v>84</v>
      </c>
      <c r="AY232" s="19" t="s">
        <v>147</v>
      </c>
      <c r="BE232" s="226">
        <f>IF(N232="základní",J232,0)</f>
        <v>0</v>
      </c>
      <c r="BF232" s="226">
        <f>IF(N232="snížená",J232,0)</f>
        <v>0</v>
      </c>
      <c r="BG232" s="226">
        <f>IF(N232="zákl. přenesená",J232,0)</f>
        <v>0</v>
      </c>
      <c r="BH232" s="226">
        <f>IF(N232="sníž. přenesená",J232,0)</f>
        <v>0</v>
      </c>
      <c r="BI232" s="226">
        <f>IF(N232="nulová",J232,0)</f>
        <v>0</v>
      </c>
      <c r="BJ232" s="19" t="s">
        <v>82</v>
      </c>
      <c r="BK232" s="226">
        <f>ROUND(I232*H232,2)</f>
        <v>0</v>
      </c>
      <c r="BL232" s="19" t="s">
        <v>211</v>
      </c>
      <c r="BM232" s="225" t="s">
        <v>1140</v>
      </c>
    </row>
    <row r="233" spans="1:65" s="2" customFormat="1" ht="16.5" customHeight="1">
      <c r="A233" s="40"/>
      <c r="B233" s="41"/>
      <c r="C233" s="271" t="s">
        <v>710</v>
      </c>
      <c r="D233" s="271" t="s">
        <v>660</v>
      </c>
      <c r="E233" s="272" t="s">
        <v>1141</v>
      </c>
      <c r="F233" s="273" t="s">
        <v>1142</v>
      </c>
      <c r="G233" s="274" t="s">
        <v>1129</v>
      </c>
      <c r="H233" s="275">
        <v>24</v>
      </c>
      <c r="I233" s="276"/>
      <c r="J233" s="277">
        <f>ROUND(I233*H233,2)</f>
        <v>0</v>
      </c>
      <c r="K233" s="273" t="s">
        <v>202</v>
      </c>
      <c r="L233" s="278"/>
      <c r="M233" s="279" t="s">
        <v>19</v>
      </c>
      <c r="N233" s="280" t="s">
        <v>46</v>
      </c>
      <c r="O233" s="86"/>
      <c r="P233" s="223">
        <f>O233*H233</f>
        <v>0</v>
      </c>
      <c r="Q233" s="223">
        <v>0</v>
      </c>
      <c r="R233" s="223">
        <f>Q233*H233</f>
        <v>0</v>
      </c>
      <c r="S233" s="223">
        <v>0</v>
      </c>
      <c r="T233" s="224">
        <f>S233*H233</f>
        <v>0</v>
      </c>
      <c r="U233" s="40"/>
      <c r="V233" s="40"/>
      <c r="W233" s="40"/>
      <c r="X233" s="40"/>
      <c r="Y233" s="40"/>
      <c r="Z233" s="40"/>
      <c r="AA233" s="40"/>
      <c r="AB233" s="40"/>
      <c r="AC233" s="40"/>
      <c r="AD233" s="40"/>
      <c r="AE233" s="40"/>
      <c r="AR233" s="225" t="s">
        <v>382</v>
      </c>
      <c r="AT233" s="225" t="s">
        <v>660</v>
      </c>
      <c r="AU233" s="225" t="s">
        <v>84</v>
      </c>
      <c r="AY233" s="19" t="s">
        <v>147</v>
      </c>
      <c r="BE233" s="226">
        <f>IF(N233="základní",J233,0)</f>
        <v>0</v>
      </c>
      <c r="BF233" s="226">
        <f>IF(N233="snížená",J233,0)</f>
        <v>0</v>
      </c>
      <c r="BG233" s="226">
        <f>IF(N233="zákl. přenesená",J233,0)</f>
        <v>0</v>
      </c>
      <c r="BH233" s="226">
        <f>IF(N233="sníž. přenesená",J233,0)</f>
        <v>0</v>
      </c>
      <c r="BI233" s="226">
        <f>IF(N233="nulová",J233,0)</f>
        <v>0</v>
      </c>
      <c r="BJ233" s="19" t="s">
        <v>82</v>
      </c>
      <c r="BK233" s="226">
        <f>ROUND(I233*H233,2)</f>
        <v>0</v>
      </c>
      <c r="BL233" s="19" t="s">
        <v>211</v>
      </c>
      <c r="BM233" s="225" t="s">
        <v>1143</v>
      </c>
    </row>
    <row r="234" spans="1:65" s="2" customFormat="1" ht="16.5" customHeight="1">
      <c r="A234" s="40"/>
      <c r="B234" s="41"/>
      <c r="C234" s="271" t="s">
        <v>715</v>
      </c>
      <c r="D234" s="271" t="s">
        <v>660</v>
      </c>
      <c r="E234" s="272" t="s">
        <v>1144</v>
      </c>
      <c r="F234" s="273" t="s">
        <v>1145</v>
      </c>
      <c r="G234" s="274" t="s">
        <v>1129</v>
      </c>
      <c r="H234" s="275">
        <v>14</v>
      </c>
      <c r="I234" s="276"/>
      <c r="J234" s="277">
        <f>ROUND(I234*H234,2)</f>
        <v>0</v>
      </c>
      <c r="K234" s="273" t="s">
        <v>202</v>
      </c>
      <c r="L234" s="278"/>
      <c r="M234" s="279" t="s">
        <v>19</v>
      </c>
      <c r="N234" s="280" t="s">
        <v>46</v>
      </c>
      <c r="O234" s="86"/>
      <c r="P234" s="223">
        <f>O234*H234</f>
        <v>0</v>
      </c>
      <c r="Q234" s="223">
        <v>0</v>
      </c>
      <c r="R234" s="223">
        <f>Q234*H234</f>
        <v>0</v>
      </c>
      <c r="S234" s="223">
        <v>0</v>
      </c>
      <c r="T234" s="224">
        <f>S234*H234</f>
        <v>0</v>
      </c>
      <c r="U234" s="40"/>
      <c r="V234" s="40"/>
      <c r="W234" s="40"/>
      <c r="X234" s="40"/>
      <c r="Y234" s="40"/>
      <c r="Z234" s="40"/>
      <c r="AA234" s="40"/>
      <c r="AB234" s="40"/>
      <c r="AC234" s="40"/>
      <c r="AD234" s="40"/>
      <c r="AE234" s="40"/>
      <c r="AR234" s="225" t="s">
        <v>382</v>
      </c>
      <c r="AT234" s="225" t="s">
        <v>660</v>
      </c>
      <c r="AU234" s="225" t="s">
        <v>84</v>
      </c>
      <c r="AY234" s="19" t="s">
        <v>147</v>
      </c>
      <c r="BE234" s="226">
        <f>IF(N234="základní",J234,0)</f>
        <v>0</v>
      </c>
      <c r="BF234" s="226">
        <f>IF(N234="snížená",J234,0)</f>
        <v>0</v>
      </c>
      <c r="BG234" s="226">
        <f>IF(N234="zákl. přenesená",J234,0)</f>
        <v>0</v>
      </c>
      <c r="BH234" s="226">
        <f>IF(N234="sníž. přenesená",J234,0)</f>
        <v>0</v>
      </c>
      <c r="BI234" s="226">
        <f>IF(N234="nulová",J234,0)</f>
        <v>0</v>
      </c>
      <c r="BJ234" s="19" t="s">
        <v>82</v>
      </c>
      <c r="BK234" s="226">
        <f>ROUND(I234*H234,2)</f>
        <v>0</v>
      </c>
      <c r="BL234" s="19" t="s">
        <v>211</v>
      </c>
      <c r="BM234" s="225" t="s">
        <v>1146</v>
      </c>
    </row>
    <row r="235" spans="1:65" s="2" customFormat="1" ht="16.5" customHeight="1">
      <c r="A235" s="40"/>
      <c r="B235" s="41"/>
      <c r="C235" s="271" t="s">
        <v>720</v>
      </c>
      <c r="D235" s="271" t="s">
        <v>660</v>
      </c>
      <c r="E235" s="272" t="s">
        <v>1147</v>
      </c>
      <c r="F235" s="273" t="s">
        <v>1148</v>
      </c>
      <c r="G235" s="274" t="s">
        <v>1129</v>
      </c>
      <c r="H235" s="275">
        <v>24</v>
      </c>
      <c r="I235" s="276"/>
      <c r="J235" s="277">
        <f>ROUND(I235*H235,2)</f>
        <v>0</v>
      </c>
      <c r="K235" s="273" t="s">
        <v>202</v>
      </c>
      <c r="L235" s="278"/>
      <c r="M235" s="279" t="s">
        <v>19</v>
      </c>
      <c r="N235" s="280" t="s">
        <v>46</v>
      </c>
      <c r="O235" s="86"/>
      <c r="P235" s="223">
        <f>O235*H235</f>
        <v>0</v>
      </c>
      <c r="Q235" s="223">
        <v>0</v>
      </c>
      <c r="R235" s="223">
        <f>Q235*H235</f>
        <v>0</v>
      </c>
      <c r="S235" s="223">
        <v>0</v>
      </c>
      <c r="T235" s="224">
        <f>S235*H235</f>
        <v>0</v>
      </c>
      <c r="U235" s="40"/>
      <c r="V235" s="40"/>
      <c r="W235" s="40"/>
      <c r="X235" s="40"/>
      <c r="Y235" s="40"/>
      <c r="Z235" s="40"/>
      <c r="AA235" s="40"/>
      <c r="AB235" s="40"/>
      <c r="AC235" s="40"/>
      <c r="AD235" s="40"/>
      <c r="AE235" s="40"/>
      <c r="AR235" s="225" t="s">
        <v>382</v>
      </c>
      <c r="AT235" s="225" t="s">
        <v>660</v>
      </c>
      <c r="AU235" s="225" t="s">
        <v>84</v>
      </c>
      <c r="AY235" s="19" t="s">
        <v>147</v>
      </c>
      <c r="BE235" s="226">
        <f>IF(N235="základní",J235,0)</f>
        <v>0</v>
      </c>
      <c r="BF235" s="226">
        <f>IF(N235="snížená",J235,0)</f>
        <v>0</v>
      </c>
      <c r="BG235" s="226">
        <f>IF(N235="zákl. přenesená",J235,0)</f>
        <v>0</v>
      </c>
      <c r="BH235" s="226">
        <f>IF(N235="sníž. přenesená",J235,0)</f>
        <v>0</v>
      </c>
      <c r="BI235" s="226">
        <f>IF(N235="nulová",J235,0)</f>
        <v>0</v>
      </c>
      <c r="BJ235" s="19" t="s">
        <v>82</v>
      </c>
      <c r="BK235" s="226">
        <f>ROUND(I235*H235,2)</f>
        <v>0</v>
      </c>
      <c r="BL235" s="19" t="s">
        <v>211</v>
      </c>
      <c r="BM235" s="225" t="s">
        <v>1149</v>
      </c>
    </row>
    <row r="236" spans="1:65" s="2" customFormat="1" ht="16.5" customHeight="1">
      <c r="A236" s="40"/>
      <c r="B236" s="41"/>
      <c r="C236" s="271" t="s">
        <v>725</v>
      </c>
      <c r="D236" s="271" t="s">
        <v>660</v>
      </c>
      <c r="E236" s="272" t="s">
        <v>1150</v>
      </c>
      <c r="F236" s="273" t="s">
        <v>1151</v>
      </c>
      <c r="G236" s="274" t="s">
        <v>1129</v>
      </c>
      <c r="H236" s="275">
        <v>14</v>
      </c>
      <c r="I236" s="276"/>
      <c r="J236" s="277">
        <f>ROUND(I236*H236,2)</f>
        <v>0</v>
      </c>
      <c r="K236" s="273" t="s">
        <v>202</v>
      </c>
      <c r="L236" s="278"/>
      <c r="M236" s="279" t="s">
        <v>19</v>
      </c>
      <c r="N236" s="280" t="s">
        <v>46</v>
      </c>
      <c r="O236" s="86"/>
      <c r="P236" s="223">
        <f>O236*H236</f>
        <v>0</v>
      </c>
      <c r="Q236" s="223">
        <v>0</v>
      </c>
      <c r="R236" s="223">
        <f>Q236*H236</f>
        <v>0</v>
      </c>
      <c r="S236" s="223">
        <v>0</v>
      </c>
      <c r="T236" s="224">
        <f>S236*H236</f>
        <v>0</v>
      </c>
      <c r="U236" s="40"/>
      <c r="V236" s="40"/>
      <c r="W236" s="40"/>
      <c r="X236" s="40"/>
      <c r="Y236" s="40"/>
      <c r="Z236" s="40"/>
      <c r="AA236" s="40"/>
      <c r="AB236" s="40"/>
      <c r="AC236" s="40"/>
      <c r="AD236" s="40"/>
      <c r="AE236" s="40"/>
      <c r="AR236" s="225" t="s">
        <v>382</v>
      </c>
      <c r="AT236" s="225" t="s">
        <v>660</v>
      </c>
      <c r="AU236" s="225" t="s">
        <v>84</v>
      </c>
      <c r="AY236" s="19" t="s">
        <v>147</v>
      </c>
      <c r="BE236" s="226">
        <f>IF(N236="základní",J236,0)</f>
        <v>0</v>
      </c>
      <c r="BF236" s="226">
        <f>IF(N236="snížená",J236,0)</f>
        <v>0</v>
      </c>
      <c r="BG236" s="226">
        <f>IF(N236="zákl. přenesená",J236,0)</f>
        <v>0</v>
      </c>
      <c r="BH236" s="226">
        <f>IF(N236="sníž. přenesená",J236,0)</f>
        <v>0</v>
      </c>
      <c r="BI236" s="226">
        <f>IF(N236="nulová",J236,0)</f>
        <v>0</v>
      </c>
      <c r="BJ236" s="19" t="s">
        <v>82</v>
      </c>
      <c r="BK236" s="226">
        <f>ROUND(I236*H236,2)</f>
        <v>0</v>
      </c>
      <c r="BL236" s="19" t="s">
        <v>211</v>
      </c>
      <c r="BM236" s="225" t="s">
        <v>1152</v>
      </c>
    </row>
    <row r="237" spans="1:65" s="2" customFormat="1" ht="16.5" customHeight="1">
      <c r="A237" s="40"/>
      <c r="B237" s="41"/>
      <c r="C237" s="271" t="s">
        <v>731</v>
      </c>
      <c r="D237" s="271" t="s">
        <v>660</v>
      </c>
      <c r="E237" s="272" t="s">
        <v>1153</v>
      </c>
      <c r="F237" s="273" t="s">
        <v>1154</v>
      </c>
      <c r="G237" s="274" t="s">
        <v>1129</v>
      </c>
      <c r="H237" s="275">
        <v>14</v>
      </c>
      <c r="I237" s="276"/>
      <c r="J237" s="277">
        <f>ROUND(I237*H237,2)</f>
        <v>0</v>
      </c>
      <c r="K237" s="273" t="s">
        <v>202</v>
      </c>
      <c r="L237" s="278"/>
      <c r="M237" s="279" t="s">
        <v>19</v>
      </c>
      <c r="N237" s="280" t="s">
        <v>46</v>
      </c>
      <c r="O237" s="86"/>
      <c r="P237" s="223">
        <f>O237*H237</f>
        <v>0</v>
      </c>
      <c r="Q237" s="223">
        <v>0</v>
      </c>
      <c r="R237" s="223">
        <f>Q237*H237</f>
        <v>0</v>
      </c>
      <c r="S237" s="223">
        <v>0</v>
      </c>
      <c r="T237" s="224">
        <f>S237*H237</f>
        <v>0</v>
      </c>
      <c r="U237" s="40"/>
      <c r="V237" s="40"/>
      <c r="W237" s="40"/>
      <c r="X237" s="40"/>
      <c r="Y237" s="40"/>
      <c r="Z237" s="40"/>
      <c r="AA237" s="40"/>
      <c r="AB237" s="40"/>
      <c r="AC237" s="40"/>
      <c r="AD237" s="40"/>
      <c r="AE237" s="40"/>
      <c r="AR237" s="225" t="s">
        <v>382</v>
      </c>
      <c r="AT237" s="225" t="s">
        <v>660</v>
      </c>
      <c r="AU237" s="225" t="s">
        <v>84</v>
      </c>
      <c r="AY237" s="19" t="s">
        <v>147</v>
      </c>
      <c r="BE237" s="226">
        <f>IF(N237="základní",J237,0)</f>
        <v>0</v>
      </c>
      <c r="BF237" s="226">
        <f>IF(N237="snížená",J237,0)</f>
        <v>0</v>
      </c>
      <c r="BG237" s="226">
        <f>IF(N237="zákl. přenesená",J237,0)</f>
        <v>0</v>
      </c>
      <c r="BH237" s="226">
        <f>IF(N237="sníž. přenesená",J237,0)</f>
        <v>0</v>
      </c>
      <c r="BI237" s="226">
        <f>IF(N237="nulová",J237,0)</f>
        <v>0</v>
      </c>
      <c r="BJ237" s="19" t="s">
        <v>82</v>
      </c>
      <c r="BK237" s="226">
        <f>ROUND(I237*H237,2)</f>
        <v>0</v>
      </c>
      <c r="BL237" s="19" t="s">
        <v>211</v>
      </c>
      <c r="BM237" s="225" t="s">
        <v>1155</v>
      </c>
    </row>
    <row r="238" spans="1:65" s="2" customFormat="1" ht="16.5" customHeight="1">
      <c r="A238" s="40"/>
      <c r="B238" s="41"/>
      <c r="C238" s="271" t="s">
        <v>737</v>
      </c>
      <c r="D238" s="271" t="s">
        <v>660</v>
      </c>
      <c r="E238" s="272" t="s">
        <v>1156</v>
      </c>
      <c r="F238" s="273" t="s">
        <v>1157</v>
      </c>
      <c r="G238" s="274" t="s">
        <v>1129</v>
      </c>
      <c r="H238" s="275">
        <v>20</v>
      </c>
      <c r="I238" s="276"/>
      <c r="J238" s="277">
        <f>ROUND(I238*H238,2)</f>
        <v>0</v>
      </c>
      <c r="K238" s="273" t="s">
        <v>202</v>
      </c>
      <c r="L238" s="278"/>
      <c r="M238" s="279" t="s">
        <v>19</v>
      </c>
      <c r="N238" s="280" t="s">
        <v>46</v>
      </c>
      <c r="O238" s="86"/>
      <c r="P238" s="223">
        <f>O238*H238</f>
        <v>0</v>
      </c>
      <c r="Q238" s="223">
        <v>0</v>
      </c>
      <c r="R238" s="223">
        <f>Q238*H238</f>
        <v>0</v>
      </c>
      <c r="S238" s="223">
        <v>0</v>
      </c>
      <c r="T238" s="224">
        <f>S238*H238</f>
        <v>0</v>
      </c>
      <c r="U238" s="40"/>
      <c r="V238" s="40"/>
      <c r="W238" s="40"/>
      <c r="X238" s="40"/>
      <c r="Y238" s="40"/>
      <c r="Z238" s="40"/>
      <c r="AA238" s="40"/>
      <c r="AB238" s="40"/>
      <c r="AC238" s="40"/>
      <c r="AD238" s="40"/>
      <c r="AE238" s="40"/>
      <c r="AR238" s="225" t="s">
        <v>382</v>
      </c>
      <c r="AT238" s="225" t="s">
        <v>660</v>
      </c>
      <c r="AU238" s="225" t="s">
        <v>84</v>
      </c>
      <c r="AY238" s="19" t="s">
        <v>147</v>
      </c>
      <c r="BE238" s="226">
        <f>IF(N238="základní",J238,0)</f>
        <v>0</v>
      </c>
      <c r="BF238" s="226">
        <f>IF(N238="snížená",J238,0)</f>
        <v>0</v>
      </c>
      <c r="BG238" s="226">
        <f>IF(N238="zákl. přenesená",J238,0)</f>
        <v>0</v>
      </c>
      <c r="BH238" s="226">
        <f>IF(N238="sníž. přenesená",J238,0)</f>
        <v>0</v>
      </c>
      <c r="BI238" s="226">
        <f>IF(N238="nulová",J238,0)</f>
        <v>0</v>
      </c>
      <c r="BJ238" s="19" t="s">
        <v>82</v>
      </c>
      <c r="BK238" s="226">
        <f>ROUND(I238*H238,2)</f>
        <v>0</v>
      </c>
      <c r="BL238" s="19" t="s">
        <v>211</v>
      </c>
      <c r="BM238" s="225" t="s">
        <v>1158</v>
      </c>
    </row>
    <row r="239" spans="1:65" s="2" customFormat="1" ht="16.5" customHeight="1">
      <c r="A239" s="40"/>
      <c r="B239" s="41"/>
      <c r="C239" s="271" t="s">
        <v>744</v>
      </c>
      <c r="D239" s="271" t="s">
        <v>660</v>
      </c>
      <c r="E239" s="272" t="s">
        <v>1159</v>
      </c>
      <c r="F239" s="273" t="s">
        <v>1160</v>
      </c>
      <c r="G239" s="274" t="s">
        <v>1129</v>
      </c>
      <c r="H239" s="275">
        <v>20</v>
      </c>
      <c r="I239" s="276"/>
      <c r="J239" s="277">
        <f>ROUND(I239*H239,2)</f>
        <v>0</v>
      </c>
      <c r="K239" s="273" t="s">
        <v>202</v>
      </c>
      <c r="L239" s="278"/>
      <c r="M239" s="279" t="s">
        <v>19</v>
      </c>
      <c r="N239" s="280" t="s">
        <v>46</v>
      </c>
      <c r="O239" s="86"/>
      <c r="P239" s="223">
        <f>O239*H239</f>
        <v>0</v>
      </c>
      <c r="Q239" s="223">
        <v>0</v>
      </c>
      <c r="R239" s="223">
        <f>Q239*H239</f>
        <v>0</v>
      </c>
      <c r="S239" s="223">
        <v>0</v>
      </c>
      <c r="T239" s="224">
        <f>S239*H239</f>
        <v>0</v>
      </c>
      <c r="U239" s="40"/>
      <c r="V239" s="40"/>
      <c r="W239" s="40"/>
      <c r="X239" s="40"/>
      <c r="Y239" s="40"/>
      <c r="Z239" s="40"/>
      <c r="AA239" s="40"/>
      <c r="AB239" s="40"/>
      <c r="AC239" s="40"/>
      <c r="AD239" s="40"/>
      <c r="AE239" s="40"/>
      <c r="AR239" s="225" t="s">
        <v>382</v>
      </c>
      <c r="AT239" s="225" t="s">
        <v>660</v>
      </c>
      <c r="AU239" s="225" t="s">
        <v>84</v>
      </c>
      <c r="AY239" s="19" t="s">
        <v>147</v>
      </c>
      <c r="BE239" s="226">
        <f>IF(N239="základní",J239,0)</f>
        <v>0</v>
      </c>
      <c r="BF239" s="226">
        <f>IF(N239="snížená",J239,0)</f>
        <v>0</v>
      </c>
      <c r="BG239" s="226">
        <f>IF(N239="zákl. přenesená",J239,0)</f>
        <v>0</v>
      </c>
      <c r="BH239" s="226">
        <f>IF(N239="sníž. přenesená",J239,0)</f>
        <v>0</v>
      </c>
      <c r="BI239" s="226">
        <f>IF(N239="nulová",J239,0)</f>
        <v>0</v>
      </c>
      <c r="BJ239" s="19" t="s">
        <v>82</v>
      </c>
      <c r="BK239" s="226">
        <f>ROUND(I239*H239,2)</f>
        <v>0</v>
      </c>
      <c r="BL239" s="19" t="s">
        <v>211</v>
      </c>
      <c r="BM239" s="225" t="s">
        <v>1161</v>
      </c>
    </row>
    <row r="240" spans="1:65" s="2" customFormat="1" ht="24.15" customHeight="1">
      <c r="A240" s="40"/>
      <c r="B240" s="41"/>
      <c r="C240" s="214" t="s">
        <v>752</v>
      </c>
      <c r="D240" s="214" t="s">
        <v>150</v>
      </c>
      <c r="E240" s="215" t="s">
        <v>1162</v>
      </c>
      <c r="F240" s="216" t="s">
        <v>1163</v>
      </c>
      <c r="G240" s="217" t="s">
        <v>170</v>
      </c>
      <c r="H240" s="218">
        <v>23</v>
      </c>
      <c r="I240" s="219"/>
      <c r="J240" s="220">
        <f>ROUND(I240*H240,2)</f>
        <v>0</v>
      </c>
      <c r="K240" s="216" t="s">
        <v>154</v>
      </c>
      <c r="L240" s="46"/>
      <c r="M240" s="221" t="s">
        <v>19</v>
      </c>
      <c r="N240" s="222" t="s">
        <v>46</v>
      </c>
      <c r="O240" s="86"/>
      <c r="P240" s="223">
        <f>O240*H240</f>
        <v>0</v>
      </c>
      <c r="Q240" s="223">
        <v>0</v>
      </c>
      <c r="R240" s="223">
        <f>Q240*H240</f>
        <v>0</v>
      </c>
      <c r="S240" s="223">
        <v>0</v>
      </c>
      <c r="T240" s="224">
        <f>S240*H240</f>
        <v>0</v>
      </c>
      <c r="U240" s="40"/>
      <c r="V240" s="40"/>
      <c r="W240" s="40"/>
      <c r="X240" s="40"/>
      <c r="Y240" s="40"/>
      <c r="Z240" s="40"/>
      <c r="AA240" s="40"/>
      <c r="AB240" s="40"/>
      <c r="AC240" s="40"/>
      <c r="AD240" s="40"/>
      <c r="AE240" s="40"/>
      <c r="AR240" s="225" t="s">
        <v>211</v>
      </c>
      <c r="AT240" s="225" t="s">
        <v>150</v>
      </c>
      <c r="AU240" s="225" t="s">
        <v>84</v>
      </c>
      <c r="AY240" s="19" t="s">
        <v>147</v>
      </c>
      <c r="BE240" s="226">
        <f>IF(N240="základní",J240,0)</f>
        <v>0</v>
      </c>
      <c r="BF240" s="226">
        <f>IF(N240="snížená",J240,0)</f>
        <v>0</v>
      </c>
      <c r="BG240" s="226">
        <f>IF(N240="zákl. přenesená",J240,0)</f>
        <v>0</v>
      </c>
      <c r="BH240" s="226">
        <f>IF(N240="sníž. přenesená",J240,0)</f>
        <v>0</v>
      </c>
      <c r="BI240" s="226">
        <f>IF(N240="nulová",J240,0)</f>
        <v>0</v>
      </c>
      <c r="BJ240" s="19" t="s">
        <v>82</v>
      </c>
      <c r="BK240" s="226">
        <f>ROUND(I240*H240,2)</f>
        <v>0</v>
      </c>
      <c r="BL240" s="19" t="s">
        <v>211</v>
      </c>
      <c r="BM240" s="225" t="s">
        <v>1164</v>
      </c>
    </row>
    <row r="241" spans="1:47" s="2" customFormat="1" ht="12">
      <c r="A241" s="40"/>
      <c r="B241" s="41"/>
      <c r="C241" s="42"/>
      <c r="D241" s="227" t="s">
        <v>157</v>
      </c>
      <c r="E241" s="42"/>
      <c r="F241" s="228" t="s">
        <v>1165</v>
      </c>
      <c r="G241" s="42"/>
      <c r="H241" s="42"/>
      <c r="I241" s="229"/>
      <c r="J241" s="42"/>
      <c r="K241" s="42"/>
      <c r="L241" s="46"/>
      <c r="M241" s="230"/>
      <c r="N241" s="231"/>
      <c r="O241" s="86"/>
      <c r="P241" s="86"/>
      <c r="Q241" s="86"/>
      <c r="R241" s="86"/>
      <c r="S241" s="86"/>
      <c r="T241" s="87"/>
      <c r="U241" s="40"/>
      <c r="V241" s="40"/>
      <c r="W241" s="40"/>
      <c r="X241" s="40"/>
      <c r="Y241" s="40"/>
      <c r="Z241" s="40"/>
      <c r="AA241" s="40"/>
      <c r="AB241" s="40"/>
      <c r="AC241" s="40"/>
      <c r="AD241" s="40"/>
      <c r="AE241" s="40"/>
      <c r="AT241" s="19" t="s">
        <v>157</v>
      </c>
      <c r="AU241" s="19" t="s">
        <v>84</v>
      </c>
    </row>
    <row r="242" spans="1:65" s="2" customFormat="1" ht="16.5" customHeight="1">
      <c r="A242" s="40"/>
      <c r="B242" s="41"/>
      <c r="C242" s="271" t="s">
        <v>761</v>
      </c>
      <c r="D242" s="271" t="s">
        <v>660</v>
      </c>
      <c r="E242" s="272" t="s">
        <v>1166</v>
      </c>
      <c r="F242" s="273" t="s">
        <v>1167</v>
      </c>
      <c r="G242" s="274" t="s">
        <v>1129</v>
      </c>
      <c r="H242" s="275">
        <v>1</v>
      </c>
      <c r="I242" s="276"/>
      <c r="J242" s="277">
        <f>ROUND(I242*H242,2)</f>
        <v>0</v>
      </c>
      <c r="K242" s="273" t="s">
        <v>202</v>
      </c>
      <c r="L242" s="278"/>
      <c r="M242" s="279" t="s">
        <v>19</v>
      </c>
      <c r="N242" s="280" t="s">
        <v>46</v>
      </c>
      <c r="O242" s="86"/>
      <c r="P242" s="223">
        <f>O242*H242</f>
        <v>0</v>
      </c>
      <c r="Q242" s="223">
        <v>0</v>
      </c>
      <c r="R242" s="223">
        <f>Q242*H242</f>
        <v>0</v>
      </c>
      <c r="S242" s="223">
        <v>0</v>
      </c>
      <c r="T242" s="224">
        <f>S242*H242</f>
        <v>0</v>
      </c>
      <c r="U242" s="40"/>
      <c r="V242" s="40"/>
      <c r="W242" s="40"/>
      <c r="X242" s="40"/>
      <c r="Y242" s="40"/>
      <c r="Z242" s="40"/>
      <c r="AA242" s="40"/>
      <c r="AB242" s="40"/>
      <c r="AC242" s="40"/>
      <c r="AD242" s="40"/>
      <c r="AE242" s="40"/>
      <c r="AR242" s="225" t="s">
        <v>382</v>
      </c>
      <c r="AT242" s="225" t="s">
        <v>660</v>
      </c>
      <c r="AU242" s="225" t="s">
        <v>84</v>
      </c>
      <c r="AY242" s="19" t="s">
        <v>147</v>
      </c>
      <c r="BE242" s="226">
        <f>IF(N242="základní",J242,0)</f>
        <v>0</v>
      </c>
      <c r="BF242" s="226">
        <f>IF(N242="snížená",J242,0)</f>
        <v>0</v>
      </c>
      <c r="BG242" s="226">
        <f>IF(N242="zákl. přenesená",J242,0)</f>
        <v>0</v>
      </c>
      <c r="BH242" s="226">
        <f>IF(N242="sníž. přenesená",J242,0)</f>
        <v>0</v>
      </c>
      <c r="BI242" s="226">
        <f>IF(N242="nulová",J242,0)</f>
        <v>0</v>
      </c>
      <c r="BJ242" s="19" t="s">
        <v>82</v>
      </c>
      <c r="BK242" s="226">
        <f>ROUND(I242*H242,2)</f>
        <v>0</v>
      </c>
      <c r="BL242" s="19" t="s">
        <v>211</v>
      </c>
      <c r="BM242" s="225" t="s">
        <v>1168</v>
      </c>
    </row>
    <row r="243" spans="1:65" s="2" customFormat="1" ht="24.15" customHeight="1">
      <c r="A243" s="40"/>
      <c r="B243" s="41"/>
      <c r="C243" s="214" t="s">
        <v>771</v>
      </c>
      <c r="D243" s="214" t="s">
        <v>150</v>
      </c>
      <c r="E243" s="215" t="s">
        <v>1169</v>
      </c>
      <c r="F243" s="216" t="s">
        <v>1170</v>
      </c>
      <c r="G243" s="217" t="s">
        <v>442</v>
      </c>
      <c r="H243" s="218">
        <v>14</v>
      </c>
      <c r="I243" s="219"/>
      <c r="J243" s="220">
        <f>ROUND(I243*H243,2)</f>
        <v>0</v>
      </c>
      <c r="K243" s="216" t="s">
        <v>154</v>
      </c>
      <c r="L243" s="46"/>
      <c r="M243" s="221" t="s">
        <v>19</v>
      </c>
      <c r="N243" s="222" t="s">
        <v>46</v>
      </c>
      <c r="O243" s="86"/>
      <c r="P243" s="223">
        <f>O243*H243</f>
        <v>0</v>
      </c>
      <c r="Q243" s="223">
        <v>0</v>
      </c>
      <c r="R243" s="223">
        <f>Q243*H243</f>
        <v>0</v>
      </c>
      <c r="S243" s="223">
        <v>0</v>
      </c>
      <c r="T243" s="224">
        <f>S243*H243</f>
        <v>0</v>
      </c>
      <c r="U243" s="40"/>
      <c r="V243" s="40"/>
      <c r="W243" s="40"/>
      <c r="X243" s="40"/>
      <c r="Y243" s="40"/>
      <c r="Z243" s="40"/>
      <c r="AA243" s="40"/>
      <c r="AB243" s="40"/>
      <c r="AC243" s="40"/>
      <c r="AD243" s="40"/>
      <c r="AE243" s="40"/>
      <c r="AR243" s="225" t="s">
        <v>211</v>
      </c>
      <c r="AT243" s="225" t="s">
        <v>150</v>
      </c>
      <c r="AU243" s="225" t="s">
        <v>84</v>
      </c>
      <c r="AY243" s="19" t="s">
        <v>147</v>
      </c>
      <c r="BE243" s="226">
        <f>IF(N243="základní",J243,0)</f>
        <v>0</v>
      </c>
      <c r="BF243" s="226">
        <f>IF(N243="snížená",J243,0)</f>
        <v>0</v>
      </c>
      <c r="BG243" s="226">
        <f>IF(N243="zákl. přenesená",J243,0)</f>
        <v>0</v>
      </c>
      <c r="BH243" s="226">
        <f>IF(N243="sníž. přenesená",J243,0)</f>
        <v>0</v>
      </c>
      <c r="BI243" s="226">
        <f>IF(N243="nulová",J243,0)</f>
        <v>0</v>
      </c>
      <c r="BJ243" s="19" t="s">
        <v>82</v>
      </c>
      <c r="BK243" s="226">
        <f>ROUND(I243*H243,2)</f>
        <v>0</v>
      </c>
      <c r="BL243" s="19" t="s">
        <v>211</v>
      </c>
      <c r="BM243" s="225" t="s">
        <v>1171</v>
      </c>
    </row>
    <row r="244" spans="1:47" s="2" customFormat="1" ht="12">
      <c r="A244" s="40"/>
      <c r="B244" s="41"/>
      <c r="C244" s="42"/>
      <c r="D244" s="227" t="s">
        <v>157</v>
      </c>
      <c r="E244" s="42"/>
      <c r="F244" s="228" t="s">
        <v>1172</v>
      </c>
      <c r="G244" s="42"/>
      <c r="H244" s="42"/>
      <c r="I244" s="229"/>
      <c r="J244" s="42"/>
      <c r="K244" s="42"/>
      <c r="L244" s="46"/>
      <c r="M244" s="230"/>
      <c r="N244" s="231"/>
      <c r="O244" s="86"/>
      <c r="P244" s="86"/>
      <c r="Q244" s="86"/>
      <c r="R244" s="86"/>
      <c r="S244" s="86"/>
      <c r="T244" s="87"/>
      <c r="U244" s="40"/>
      <c r="V244" s="40"/>
      <c r="W244" s="40"/>
      <c r="X244" s="40"/>
      <c r="Y244" s="40"/>
      <c r="Z244" s="40"/>
      <c r="AA244" s="40"/>
      <c r="AB244" s="40"/>
      <c r="AC244" s="40"/>
      <c r="AD244" s="40"/>
      <c r="AE244" s="40"/>
      <c r="AT244" s="19" t="s">
        <v>157</v>
      </c>
      <c r="AU244" s="19" t="s">
        <v>84</v>
      </c>
    </row>
    <row r="245" spans="1:65" s="2" customFormat="1" ht="16.5" customHeight="1">
      <c r="A245" s="40"/>
      <c r="B245" s="41"/>
      <c r="C245" s="271" t="s">
        <v>776</v>
      </c>
      <c r="D245" s="271" t="s">
        <v>660</v>
      </c>
      <c r="E245" s="272" t="s">
        <v>1173</v>
      </c>
      <c r="F245" s="273" t="s">
        <v>1174</v>
      </c>
      <c r="G245" s="274" t="s">
        <v>1129</v>
      </c>
      <c r="H245" s="275">
        <v>5</v>
      </c>
      <c r="I245" s="276"/>
      <c r="J245" s="277">
        <f>ROUND(I245*H245,2)</f>
        <v>0</v>
      </c>
      <c r="K245" s="273" t="s">
        <v>202</v>
      </c>
      <c r="L245" s="278"/>
      <c r="M245" s="279" t="s">
        <v>19</v>
      </c>
      <c r="N245" s="280" t="s">
        <v>46</v>
      </c>
      <c r="O245" s="86"/>
      <c r="P245" s="223">
        <f>O245*H245</f>
        <v>0</v>
      </c>
      <c r="Q245" s="223">
        <v>0</v>
      </c>
      <c r="R245" s="223">
        <f>Q245*H245</f>
        <v>0</v>
      </c>
      <c r="S245" s="223">
        <v>0</v>
      </c>
      <c r="T245" s="224">
        <f>S245*H245</f>
        <v>0</v>
      </c>
      <c r="U245" s="40"/>
      <c r="V245" s="40"/>
      <c r="W245" s="40"/>
      <c r="X245" s="40"/>
      <c r="Y245" s="40"/>
      <c r="Z245" s="40"/>
      <c r="AA245" s="40"/>
      <c r="AB245" s="40"/>
      <c r="AC245" s="40"/>
      <c r="AD245" s="40"/>
      <c r="AE245" s="40"/>
      <c r="AR245" s="225" t="s">
        <v>382</v>
      </c>
      <c r="AT245" s="225" t="s">
        <v>660</v>
      </c>
      <c r="AU245" s="225" t="s">
        <v>84</v>
      </c>
      <c r="AY245" s="19" t="s">
        <v>147</v>
      </c>
      <c r="BE245" s="226">
        <f>IF(N245="základní",J245,0)</f>
        <v>0</v>
      </c>
      <c r="BF245" s="226">
        <f>IF(N245="snížená",J245,0)</f>
        <v>0</v>
      </c>
      <c r="BG245" s="226">
        <f>IF(N245="zákl. přenesená",J245,0)</f>
        <v>0</v>
      </c>
      <c r="BH245" s="226">
        <f>IF(N245="sníž. přenesená",J245,0)</f>
        <v>0</v>
      </c>
      <c r="BI245" s="226">
        <f>IF(N245="nulová",J245,0)</f>
        <v>0</v>
      </c>
      <c r="BJ245" s="19" t="s">
        <v>82</v>
      </c>
      <c r="BK245" s="226">
        <f>ROUND(I245*H245,2)</f>
        <v>0</v>
      </c>
      <c r="BL245" s="19" t="s">
        <v>211</v>
      </c>
      <c r="BM245" s="225" t="s">
        <v>1175</v>
      </c>
    </row>
    <row r="246" spans="1:65" s="2" customFormat="1" ht="16.5" customHeight="1">
      <c r="A246" s="40"/>
      <c r="B246" s="41"/>
      <c r="C246" s="271" t="s">
        <v>781</v>
      </c>
      <c r="D246" s="271" t="s">
        <v>660</v>
      </c>
      <c r="E246" s="272" t="s">
        <v>1176</v>
      </c>
      <c r="F246" s="273" t="s">
        <v>1177</v>
      </c>
      <c r="G246" s="274" t="s">
        <v>1129</v>
      </c>
      <c r="H246" s="275">
        <v>5</v>
      </c>
      <c r="I246" s="276"/>
      <c r="J246" s="277">
        <f>ROUND(I246*H246,2)</f>
        <v>0</v>
      </c>
      <c r="K246" s="273" t="s">
        <v>202</v>
      </c>
      <c r="L246" s="278"/>
      <c r="M246" s="279" t="s">
        <v>19</v>
      </c>
      <c r="N246" s="280" t="s">
        <v>46</v>
      </c>
      <c r="O246" s="86"/>
      <c r="P246" s="223">
        <f>O246*H246</f>
        <v>0</v>
      </c>
      <c r="Q246" s="223">
        <v>0</v>
      </c>
      <c r="R246" s="223">
        <f>Q246*H246</f>
        <v>0</v>
      </c>
      <c r="S246" s="223">
        <v>0</v>
      </c>
      <c r="T246" s="224">
        <f>S246*H246</f>
        <v>0</v>
      </c>
      <c r="U246" s="40"/>
      <c r="V246" s="40"/>
      <c r="W246" s="40"/>
      <c r="X246" s="40"/>
      <c r="Y246" s="40"/>
      <c r="Z246" s="40"/>
      <c r="AA246" s="40"/>
      <c r="AB246" s="40"/>
      <c r="AC246" s="40"/>
      <c r="AD246" s="40"/>
      <c r="AE246" s="40"/>
      <c r="AR246" s="225" t="s">
        <v>382</v>
      </c>
      <c r="AT246" s="225" t="s">
        <v>660</v>
      </c>
      <c r="AU246" s="225" t="s">
        <v>84</v>
      </c>
      <c r="AY246" s="19" t="s">
        <v>147</v>
      </c>
      <c r="BE246" s="226">
        <f>IF(N246="základní",J246,0)</f>
        <v>0</v>
      </c>
      <c r="BF246" s="226">
        <f>IF(N246="snížená",J246,0)</f>
        <v>0</v>
      </c>
      <c r="BG246" s="226">
        <f>IF(N246="zákl. přenesená",J246,0)</f>
        <v>0</v>
      </c>
      <c r="BH246" s="226">
        <f>IF(N246="sníž. přenesená",J246,0)</f>
        <v>0</v>
      </c>
      <c r="BI246" s="226">
        <f>IF(N246="nulová",J246,0)</f>
        <v>0</v>
      </c>
      <c r="BJ246" s="19" t="s">
        <v>82</v>
      </c>
      <c r="BK246" s="226">
        <f>ROUND(I246*H246,2)</f>
        <v>0</v>
      </c>
      <c r="BL246" s="19" t="s">
        <v>211</v>
      </c>
      <c r="BM246" s="225" t="s">
        <v>1178</v>
      </c>
    </row>
    <row r="247" spans="1:65" s="2" customFormat="1" ht="16.5" customHeight="1">
      <c r="A247" s="40"/>
      <c r="B247" s="41"/>
      <c r="C247" s="271" t="s">
        <v>459</v>
      </c>
      <c r="D247" s="271" t="s">
        <v>660</v>
      </c>
      <c r="E247" s="272" t="s">
        <v>1179</v>
      </c>
      <c r="F247" s="273" t="s">
        <v>1180</v>
      </c>
      <c r="G247" s="274" t="s">
        <v>1129</v>
      </c>
      <c r="H247" s="275">
        <v>5</v>
      </c>
      <c r="I247" s="276"/>
      <c r="J247" s="277">
        <f>ROUND(I247*H247,2)</f>
        <v>0</v>
      </c>
      <c r="K247" s="273" t="s">
        <v>202</v>
      </c>
      <c r="L247" s="278"/>
      <c r="M247" s="279" t="s">
        <v>19</v>
      </c>
      <c r="N247" s="280" t="s">
        <v>46</v>
      </c>
      <c r="O247" s="86"/>
      <c r="P247" s="223">
        <f>O247*H247</f>
        <v>0</v>
      </c>
      <c r="Q247" s="223">
        <v>0</v>
      </c>
      <c r="R247" s="223">
        <f>Q247*H247</f>
        <v>0</v>
      </c>
      <c r="S247" s="223">
        <v>0</v>
      </c>
      <c r="T247" s="224">
        <f>S247*H247</f>
        <v>0</v>
      </c>
      <c r="U247" s="40"/>
      <c r="V247" s="40"/>
      <c r="W247" s="40"/>
      <c r="X247" s="40"/>
      <c r="Y247" s="40"/>
      <c r="Z247" s="40"/>
      <c r="AA247" s="40"/>
      <c r="AB247" s="40"/>
      <c r="AC247" s="40"/>
      <c r="AD247" s="40"/>
      <c r="AE247" s="40"/>
      <c r="AR247" s="225" t="s">
        <v>382</v>
      </c>
      <c r="AT247" s="225" t="s">
        <v>660</v>
      </c>
      <c r="AU247" s="225" t="s">
        <v>84</v>
      </c>
      <c r="AY247" s="19" t="s">
        <v>147</v>
      </c>
      <c r="BE247" s="226">
        <f>IF(N247="základní",J247,0)</f>
        <v>0</v>
      </c>
      <c r="BF247" s="226">
        <f>IF(N247="snížená",J247,0)</f>
        <v>0</v>
      </c>
      <c r="BG247" s="226">
        <f>IF(N247="zákl. přenesená",J247,0)</f>
        <v>0</v>
      </c>
      <c r="BH247" s="226">
        <f>IF(N247="sníž. přenesená",J247,0)</f>
        <v>0</v>
      </c>
      <c r="BI247" s="226">
        <f>IF(N247="nulová",J247,0)</f>
        <v>0</v>
      </c>
      <c r="BJ247" s="19" t="s">
        <v>82</v>
      </c>
      <c r="BK247" s="226">
        <f>ROUND(I247*H247,2)</f>
        <v>0</v>
      </c>
      <c r="BL247" s="19" t="s">
        <v>211</v>
      </c>
      <c r="BM247" s="225" t="s">
        <v>1181</v>
      </c>
    </row>
    <row r="248" spans="1:65" s="2" customFormat="1" ht="16.5" customHeight="1">
      <c r="A248" s="40"/>
      <c r="B248" s="41"/>
      <c r="C248" s="271" t="s">
        <v>790</v>
      </c>
      <c r="D248" s="271" t="s">
        <v>660</v>
      </c>
      <c r="E248" s="272" t="s">
        <v>1182</v>
      </c>
      <c r="F248" s="273" t="s">
        <v>1183</v>
      </c>
      <c r="G248" s="274" t="s">
        <v>1129</v>
      </c>
      <c r="H248" s="275">
        <v>9</v>
      </c>
      <c r="I248" s="276"/>
      <c r="J248" s="277">
        <f>ROUND(I248*H248,2)</f>
        <v>0</v>
      </c>
      <c r="K248" s="273" t="s">
        <v>202</v>
      </c>
      <c r="L248" s="278"/>
      <c r="M248" s="279" t="s">
        <v>19</v>
      </c>
      <c r="N248" s="280" t="s">
        <v>46</v>
      </c>
      <c r="O248" s="86"/>
      <c r="P248" s="223">
        <f>O248*H248</f>
        <v>0</v>
      </c>
      <c r="Q248" s="223">
        <v>0</v>
      </c>
      <c r="R248" s="223">
        <f>Q248*H248</f>
        <v>0</v>
      </c>
      <c r="S248" s="223">
        <v>0</v>
      </c>
      <c r="T248" s="224">
        <f>S248*H248</f>
        <v>0</v>
      </c>
      <c r="U248" s="40"/>
      <c r="V248" s="40"/>
      <c r="W248" s="40"/>
      <c r="X248" s="40"/>
      <c r="Y248" s="40"/>
      <c r="Z248" s="40"/>
      <c r="AA248" s="40"/>
      <c r="AB248" s="40"/>
      <c r="AC248" s="40"/>
      <c r="AD248" s="40"/>
      <c r="AE248" s="40"/>
      <c r="AR248" s="225" t="s">
        <v>382</v>
      </c>
      <c r="AT248" s="225" t="s">
        <v>660</v>
      </c>
      <c r="AU248" s="225" t="s">
        <v>84</v>
      </c>
      <c r="AY248" s="19" t="s">
        <v>147</v>
      </c>
      <c r="BE248" s="226">
        <f>IF(N248="základní",J248,0)</f>
        <v>0</v>
      </c>
      <c r="BF248" s="226">
        <f>IF(N248="snížená",J248,0)</f>
        <v>0</v>
      </c>
      <c r="BG248" s="226">
        <f>IF(N248="zákl. přenesená",J248,0)</f>
        <v>0</v>
      </c>
      <c r="BH248" s="226">
        <f>IF(N248="sníž. přenesená",J248,0)</f>
        <v>0</v>
      </c>
      <c r="BI248" s="226">
        <f>IF(N248="nulová",J248,0)</f>
        <v>0</v>
      </c>
      <c r="BJ248" s="19" t="s">
        <v>82</v>
      </c>
      <c r="BK248" s="226">
        <f>ROUND(I248*H248,2)</f>
        <v>0</v>
      </c>
      <c r="BL248" s="19" t="s">
        <v>211</v>
      </c>
      <c r="BM248" s="225" t="s">
        <v>1184</v>
      </c>
    </row>
    <row r="249" spans="1:65" s="2" customFormat="1" ht="16.5" customHeight="1">
      <c r="A249" s="40"/>
      <c r="B249" s="41"/>
      <c r="C249" s="271" t="s">
        <v>797</v>
      </c>
      <c r="D249" s="271" t="s">
        <v>660</v>
      </c>
      <c r="E249" s="272" t="s">
        <v>1185</v>
      </c>
      <c r="F249" s="273" t="s">
        <v>1186</v>
      </c>
      <c r="G249" s="274" t="s">
        <v>1129</v>
      </c>
      <c r="H249" s="275">
        <v>9</v>
      </c>
      <c r="I249" s="276"/>
      <c r="J249" s="277">
        <f>ROUND(I249*H249,2)</f>
        <v>0</v>
      </c>
      <c r="K249" s="273" t="s">
        <v>202</v>
      </c>
      <c r="L249" s="278"/>
      <c r="M249" s="279" t="s">
        <v>19</v>
      </c>
      <c r="N249" s="280" t="s">
        <v>46</v>
      </c>
      <c r="O249" s="86"/>
      <c r="P249" s="223">
        <f>O249*H249</f>
        <v>0</v>
      </c>
      <c r="Q249" s="223">
        <v>0</v>
      </c>
      <c r="R249" s="223">
        <f>Q249*H249</f>
        <v>0</v>
      </c>
      <c r="S249" s="223">
        <v>0</v>
      </c>
      <c r="T249" s="224">
        <f>S249*H249</f>
        <v>0</v>
      </c>
      <c r="U249" s="40"/>
      <c r="V249" s="40"/>
      <c r="W249" s="40"/>
      <c r="X249" s="40"/>
      <c r="Y249" s="40"/>
      <c r="Z249" s="40"/>
      <c r="AA249" s="40"/>
      <c r="AB249" s="40"/>
      <c r="AC249" s="40"/>
      <c r="AD249" s="40"/>
      <c r="AE249" s="40"/>
      <c r="AR249" s="225" t="s">
        <v>382</v>
      </c>
      <c r="AT249" s="225" t="s">
        <v>660</v>
      </c>
      <c r="AU249" s="225" t="s">
        <v>84</v>
      </c>
      <c r="AY249" s="19" t="s">
        <v>147</v>
      </c>
      <c r="BE249" s="226">
        <f>IF(N249="základní",J249,0)</f>
        <v>0</v>
      </c>
      <c r="BF249" s="226">
        <f>IF(N249="snížená",J249,0)</f>
        <v>0</v>
      </c>
      <c r="BG249" s="226">
        <f>IF(N249="zákl. přenesená",J249,0)</f>
        <v>0</v>
      </c>
      <c r="BH249" s="226">
        <f>IF(N249="sníž. přenesená",J249,0)</f>
        <v>0</v>
      </c>
      <c r="BI249" s="226">
        <f>IF(N249="nulová",J249,0)</f>
        <v>0</v>
      </c>
      <c r="BJ249" s="19" t="s">
        <v>82</v>
      </c>
      <c r="BK249" s="226">
        <f>ROUND(I249*H249,2)</f>
        <v>0</v>
      </c>
      <c r="BL249" s="19" t="s">
        <v>211</v>
      </c>
      <c r="BM249" s="225" t="s">
        <v>1187</v>
      </c>
    </row>
    <row r="250" spans="1:65" s="2" customFormat="1" ht="16.5" customHeight="1">
      <c r="A250" s="40"/>
      <c r="B250" s="41"/>
      <c r="C250" s="271" t="s">
        <v>803</v>
      </c>
      <c r="D250" s="271" t="s">
        <v>660</v>
      </c>
      <c r="E250" s="272" t="s">
        <v>1188</v>
      </c>
      <c r="F250" s="273" t="s">
        <v>1189</v>
      </c>
      <c r="G250" s="274" t="s">
        <v>1129</v>
      </c>
      <c r="H250" s="275">
        <v>9</v>
      </c>
      <c r="I250" s="276"/>
      <c r="J250" s="277">
        <f>ROUND(I250*H250,2)</f>
        <v>0</v>
      </c>
      <c r="K250" s="273" t="s">
        <v>202</v>
      </c>
      <c r="L250" s="278"/>
      <c r="M250" s="279" t="s">
        <v>19</v>
      </c>
      <c r="N250" s="280" t="s">
        <v>46</v>
      </c>
      <c r="O250" s="86"/>
      <c r="P250" s="223">
        <f>O250*H250</f>
        <v>0</v>
      </c>
      <c r="Q250" s="223">
        <v>0</v>
      </c>
      <c r="R250" s="223">
        <f>Q250*H250</f>
        <v>0</v>
      </c>
      <c r="S250" s="223">
        <v>0</v>
      </c>
      <c r="T250" s="224">
        <f>S250*H250</f>
        <v>0</v>
      </c>
      <c r="U250" s="40"/>
      <c r="V250" s="40"/>
      <c r="W250" s="40"/>
      <c r="X250" s="40"/>
      <c r="Y250" s="40"/>
      <c r="Z250" s="40"/>
      <c r="AA250" s="40"/>
      <c r="AB250" s="40"/>
      <c r="AC250" s="40"/>
      <c r="AD250" s="40"/>
      <c r="AE250" s="40"/>
      <c r="AR250" s="225" t="s">
        <v>382</v>
      </c>
      <c r="AT250" s="225" t="s">
        <v>660</v>
      </c>
      <c r="AU250" s="225" t="s">
        <v>84</v>
      </c>
      <c r="AY250" s="19" t="s">
        <v>147</v>
      </c>
      <c r="BE250" s="226">
        <f>IF(N250="základní",J250,0)</f>
        <v>0</v>
      </c>
      <c r="BF250" s="226">
        <f>IF(N250="snížená",J250,0)</f>
        <v>0</v>
      </c>
      <c r="BG250" s="226">
        <f>IF(N250="zákl. přenesená",J250,0)</f>
        <v>0</v>
      </c>
      <c r="BH250" s="226">
        <f>IF(N250="sníž. přenesená",J250,0)</f>
        <v>0</v>
      </c>
      <c r="BI250" s="226">
        <f>IF(N250="nulová",J250,0)</f>
        <v>0</v>
      </c>
      <c r="BJ250" s="19" t="s">
        <v>82</v>
      </c>
      <c r="BK250" s="226">
        <f>ROUND(I250*H250,2)</f>
        <v>0</v>
      </c>
      <c r="BL250" s="19" t="s">
        <v>211</v>
      </c>
      <c r="BM250" s="225" t="s">
        <v>1190</v>
      </c>
    </row>
    <row r="251" spans="1:65" s="2" customFormat="1" ht="16.5" customHeight="1">
      <c r="A251" s="40"/>
      <c r="B251" s="41"/>
      <c r="C251" s="271" t="s">
        <v>809</v>
      </c>
      <c r="D251" s="271" t="s">
        <v>660</v>
      </c>
      <c r="E251" s="272" t="s">
        <v>1191</v>
      </c>
      <c r="F251" s="273" t="s">
        <v>1192</v>
      </c>
      <c r="G251" s="274" t="s">
        <v>1129</v>
      </c>
      <c r="H251" s="275">
        <v>2</v>
      </c>
      <c r="I251" s="276"/>
      <c r="J251" s="277">
        <f>ROUND(I251*H251,2)</f>
        <v>0</v>
      </c>
      <c r="K251" s="273" t="s">
        <v>202</v>
      </c>
      <c r="L251" s="278"/>
      <c r="M251" s="279" t="s">
        <v>19</v>
      </c>
      <c r="N251" s="280" t="s">
        <v>46</v>
      </c>
      <c r="O251" s="86"/>
      <c r="P251" s="223">
        <f>O251*H251</f>
        <v>0</v>
      </c>
      <c r="Q251" s="223">
        <v>0</v>
      </c>
      <c r="R251" s="223">
        <f>Q251*H251</f>
        <v>0</v>
      </c>
      <c r="S251" s="223">
        <v>0</v>
      </c>
      <c r="T251" s="224">
        <f>S251*H251</f>
        <v>0</v>
      </c>
      <c r="U251" s="40"/>
      <c r="V251" s="40"/>
      <c r="W251" s="40"/>
      <c r="X251" s="40"/>
      <c r="Y251" s="40"/>
      <c r="Z251" s="40"/>
      <c r="AA251" s="40"/>
      <c r="AB251" s="40"/>
      <c r="AC251" s="40"/>
      <c r="AD251" s="40"/>
      <c r="AE251" s="40"/>
      <c r="AR251" s="225" t="s">
        <v>382</v>
      </c>
      <c r="AT251" s="225" t="s">
        <v>660</v>
      </c>
      <c r="AU251" s="225" t="s">
        <v>84</v>
      </c>
      <c r="AY251" s="19" t="s">
        <v>147</v>
      </c>
      <c r="BE251" s="226">
        <f>IF(N251="základní",J251,0)</f>
        <v>0</v>
      </c>
      <c r="BF251" s="226">
        <f>IF(N251="snížená",J251,0)</f>
        <v>0</v>
      </c>
      <c r="BG251" s="226">
        <f>IF(N251="zákl. přenesená",J251,0)</f>
        <v>0</v>
      </c>
      <c r="BH251" s="226">
        <f>IF(N251="sníž. přenesená",J251,0)</f>
        <v>0</v>
      </c>
      <c r="BI251" s="226">
        <f>IF(N251="nulová",J251,0)</f>
        <v>0</v>
      </c>
      <c r="BJ251" s="19" t="s">
        <v>82</v>
      </c>
      <c r="BK251" s="226">
        <f>ROUND(I251*H251,2)</f>
        <v>0</v>
      </c>
      <c r="BL251" s="19" t="s">
        <v>211</v>
      </c>
      <c r="BM251" s="225" t="s">
        <v>1193</v>
      </c>
    </row>
    <row r="252" spans="1:65" s="2" customFormat="1" ht="16.5" customHeight="1">
      <c r="A252" s="40"/>
      <c r="B252" s="41"/>
      <c r="C252" s="271" t="s">
        <v>823</v>
      </c>
      <c r="D252" s="271" t="s">
        <v>660</v>
      </c>
      <c r="E252" s="272" t="s">
        <v>1194</v>
      </c>
      <c r="F252" s="273" t="s">
        <v>1195</v>
      </c>
      <c r="G252" s="274" t="s">
        <v>1129</v>
      </c>
      <c r="H252" s="275">
        <v>2</v>
      </c>
      <c r="I252" s="276"/>
      <c r="J252" s="277">
        <f>ROUND(I252*H252,2)</f>
        <v>0</v>
      </c>
      <c r="K252" s="273" t="s">
        <v>202</v>
      </c>
      <c r="L252" s="278"/>
      <c r="M252" s="279" t="s">
        <v>19</v>
      </c>
      <c r="N252" s="280" t="s">
        <v>46</v>
      </c>
      <c r="O252" s="86"/>
      <c r="P252" s="223">
        <f>O252*H252</f>
        <v>0</v>
      </c>
      <c r="Q252" s="223">
        <v>0</v>
      </c>
      <c r="R252" s="223">
        <f>Q252*H252</f>
        <v>0</v>
      </c>
      <c r="S252" s="223">
        <v>0</v>
      </c>
      <c r="T252" s="224">
        <f>S252*H252</f>
        <v>0</v>
      </c>
      <c r="U252" s="40"/>
      <c r="V252" s="40"/>
      <c r="W252" s="40"/>
      <c r="X252" s="40"/>
      <c r="Y252" s="40"/>
      <c r="Z252" s="40"/>
      <c r="AA252" s="40"/>
      <c r="AB252" s="40"/>
      <c r="AC252" s="40"/>
      <c r="AD252" s="40"/>
      <c r="AE252" s="40"/>
      <c r="AR252" s="225" t="s">
        <v>382</v>
      </c>
      <c r="AT252" s="225" t="s">
        <v>660</v>
      </c>
      <c r="AU252" s="225" t="s">
        <v>84</v>
      </c>
      <c r="AY252" s="19" t="s">
        <v>147</v>
      </c>
      <c r="BE252" s="226">
        <f>IF(N252="základní",J252,0)</f>
        <v>0</v>
      </c>
      <c r="BF252" s="226">
        <f>IF(N252="snížená",J252,0)</f>
        <v>0</v>
      </c>
      <c r="BG252" s="226">
        <f>IF(N252="zákl. přenesená",J252,0)</f>
        <v>0</v>
      </c>
      <c r="BH252" s="226">
        <f>IF(N252="sníž. přenesená",J252,0)</f>
        <v>0</v>
      </c>
      <c r="BI252" s="226">
        <f>IF(N252="nulová",J252,0)</f>
        <v>0</v>
      </c>
      <c r="BJ252" s="19" t="s">
        <v>82</v>
      </c>
      <c r="BK252" s="226">
        <f>ROUND(I252*H252,2)</f>
        <v>0</v>
      </c>
      <c r="BL252" s="19" t="s">
        <v>211</v>
      </c>
      <c r="BM252" s="225" t="s">
        <v>1196</v>
      </c>
    </row>
    <row r="253" spans="1:65" s="2" customFormat="1" ht="16.5" customHeight="1">
      <c r="A253" s="40"/>
      <c r="B253" s="41"/>
      <c r="C253" s="271" t="s">
        <v>827</v>
      </c>
      <c r="D253" s="271" t="s">
        <v>660</v>
      </c>
      <c r="E253" s="272" t="s">
        <v>1197</v>
      </c>
      <c r="F253" s="273" t="s">
        <v>1198</v>
      </c>
      <c r="G253" s="274" t="s">
        <v>1129</v>
      </c>
      <c r="H253" s="275">
        <v>4</v>
      </c>
      <c r="I253" s="276"/>
      <c r="J253" s="277">
        <f>ROUND(I253*H253,2)</f>
        <v>0</v>
      </c>
      <c r="K253" s="273" t="s">
        <v>202</v>
      </c>
      <c r="L253" s="278"/>
      <c r="M253" s="279" t="s">
        <v>19</v>
      </c>
      <c r="N253" s="280" t="s">
        <v>46</v>
      </c>
      <c r="O253" s="86"/>
      <c r="P253" s="223">
        <f>O253*H253</f>
        <v>0</v>
      </c>
      <c r="Q253" s="223">
        <v>0</v>
      </c>
      <c r="R253" s="223">
        <f>Q253*H253</f>
        <v>0</v>
      </c>
      <c r="S253" s="223">
        <v>0</v>
      </c>
      <c r="T253" s="224">
        <f>S253*H253</f>
        <v>0</v>
      </c>
      <c r="U253" s="40"/>
      <c r="V253" s="40"/>
      <c r="W253" s="40"/>
      <c r="X253" s="40"/>
      <c r="Y253" s="40"/>
      <c r="Z253" s="40"/>
      <c r="AA253" s="40"/>
      <c r="AB253" s="40"/>
      <c r="AC253" s="40"/>
      <c r="AD253" s="40"/>
      <c r="AE253" s="40"/>
      <c r="AR253" s="225" t="s">
        <v>382</v>
      </c>
      <c r="AT253" s="225" t="s">
        <v>660</v>
      </c>
      <c r="AU253" s="225" t="s">
        <v>84</v>
      </c>
      <c r="AY253" s="19" t="s">
        <v>147</v>
      </c>
      <c r="BE253" s="226">
        <f>IF(N253="základní",J253,0)</f>
        <v>0</v>
      </c>
      <c r="BF253" s="226">
        <f>IF(N253="snížená",J253,0)</f>
        <v>0</v>
      </c>
      <c r="BG253" s="226">
        <f>IF(N253="zákl. přenesená",J253,0)</f>
        <v>0</v>
      </c>
      <c r="BH253" s="226">
        <f>IF(N253="sníž. přenesená",J253,0)</f>
        <v>0</v>
      </c>
      <c r="BI253" s="226">
        <f>IF(N253="nulová",J253,0)</f>
        <v>0</v>
      </c>
      <c r="BJ253" s="19" t="s">
        <v>82</v>
      </c>
      <c r="BK253" s="226">
        <f>ROUND(I253*H253,2)</f>
        <v>0</v>
      </c>
      <c r="BL253" s="19" t="s">
        <v>211</v>
      </c>
      <c r="BM253" s="225" t="s">
        <v>1199</v>
      </c>
    </row>
    <row r="254" spans="1:65" s="2" customFormat="1" ht="24.15" customHeight="1">
      <c r="A254" s="40"/>
      <c r="B254" s="41"/>
      <c r="C254" s="214" t="s">
        <v>833</v>
      </c>
      <c r="D254" s="214" t="s">
        <v>150</v>
      </c>
      <c r="E254" s="215" t="s">
        <v>1200</v>
      </c>
      <c r="F254" s="216" t="s">
        <v>1201</v>
      </c>
      <c r="G254" s="217" t="s">
        <v>442</v>
      </c>
      <c r="H254" s="218">
        <v>1</v>
      </c>
      <c r="I254" s="219"/>
      <c r="J254" s="220">
        <f>ROUND(I254*H254,2)</f>
        <v>0</v>
      </c>
      <c r="K254" s="216" t="s">
        <v>154</v>
      </c>
      <c r="L254" s="46"/>
      <c r="M254" s="221" t="s">
        <v>19</v>
      </c>
      <c r="N254" s="222" t="s">
        <v>46</v>
      </c>
      <c r="O254" s="86"/>
      <c r="P254" s="223">
        <f>O254*H254</f>
        <v>0</v>
      </c>
      <c r="Q254" s="223">
        <v>0</v>
      </c>
      <c r="R254" s="223">
        <f>Q254*H254</f>
        <v>0</v>
      </c>
      <c r="S254" s="223">
        <v>0</v>
      </c>
      <c r="T254" s="224">
        <f>S254*H254</f>
        <v>0</v>
      </c>
      <c r="U254" s="40"/>
      <c r="V254" s="40"/>
      <c r="W254" s="40"/>
      <c r="X254" s="40"/>
      <c r="Y254" s="40"/>
      <c r="Z254" s="40"/>
      <c r="AA254" s="40"/>
      <c r="AB254" s="40"/>
      <c r="AC254" s="40"/>
      <c r="AD254" s="40"/>
      <c r="AE254" s="40"/>
      <c r="AR254" s="225" t="s">
        <v>211</v>
      </c>
      <c r="AT254" s="225" t="s">
        <v>150</v>
      </c>
      <c r="AU254" s="225" t="s">
        <v>84</v>
      </c>
      <c r="AY254" s="19" t="s">
        <v>147</v>
      </c>
      <c r="BE254" s="226">
        <f>IF(N254="základní",J254,0)</f>
        <v>0</v>
      </c>
      <c r="BF254" s="226">
        <f>IF(N254="snížená",J254,0)</f>
        <v>0</v>
      </c>
      <c r="BG254" s="226">
        <f>IF(N254="zákl. přenesená",J254,0)</f>
        <v>0</v>
      </c>
      <c r="BH254" s="226">
        <f>IF(N254="sníž. přenesená",J254,0)</f>
        <v>0</v>
      </c>
      <c r="BI254" s="226">
        <f>IF(N254="nulová",J254,0)</f>
        <v>0</v>
      </c>
      <c r="BJ254" s="19" t="s">
        <v>82</v>
      </c>
      <c r="BK254" s="226">
        <f>ROUND(I254*H254,2)</f>
        <v>0</v>
      </c>
      <c r="BL254" s="19" t="s">
        <v>211</v>
      </c>
      <c r="BM254" s="225" t="s">
        <v>1202</v>
      </c>
    </row>
    <row r="255" spans="1:47" s="2" customFormat="1" ht="12">
      <c r="A255" s="40"/>
      <c r="B255" s="41"/>
      <c r="C255" s="42"/>
      <c r="D255" s="227" t="s">
        <v>157</v>
      </c>
      <c r="E255" s="42"/>
      <c r="F255" s="228" t="s">
        <v>1203</v>
      </c>
      <c r="G255" s="42"/>
      <c r="H255" s="42"/>
      <c r="I255" s="229"/>
      <c r="J255" s="42"/>
      <c r="K255" s="42"/>
      <c r="L255" s="46"/>
      <c r="M255" s="230"/>
      <c r="N255" s="231"/>
      <c r="O255" s="86"/>
      <c r="P255" s="86"/>
      <c r="Q255" s="86"/>
      <c r="R255" s="86"/>
      <c r="S255" s="86"/>
      <c r="T255" s="87"/>
      <c r="U255" s="40"/>
      <c r="V255" s="40"/>
      <c r="W255" s="40"/>
      <c r="X255" s="40"/>
      <c r="Y255" s="40"/>
      <c r="Z255" s="40"/>
      <c r="AA255" s="40"/>
      <c r="AB255" s="40"/>
      <c r="AC255" s="40"/>
      <c r="AD255" s="40"/>
      <c r="AE255" s="40"/>
      <c r="AT255" s="19" t="s">
        <v>157</v>
      </c>
      <c r="AU255" s="19" t="s">
        <v>84</v>
      </c>
    </row>
    <row r="256" spans="1:65" s="2" customFormat="1" ht="16.5" customHeight="1">
      <c r="A256" s="40"/>
      <c r="B256" s="41"/>
      <c r="C256" s="214" t="s">
        <v>838</v>
      </c>
      <c r="D256" s="214" t="s">
        <v>150</v>
      </c>
      <c r="E256" s="215" t="s">
        <v>1204</v>
      </c>
      <c r="F256" s="216" t="s">
        <v>1205</v>
      </c>
      <c r="G256" s="217" t="s">
        <v>442</v>
      </c>
      <c r="H256" s="218">
        <v>11</v>
      </c>
      <c r="I256" s="219"/>
      <c r="J256" s="220">
        <f>ROUND(I256*H256,2)</f>
        <v>0</v>
      </c>
      <c r="K256" s="216" t="s">
        <v>154</v>
      </c>
      <c r="L256" s="46"/>
      <c r="M256" s="221" t="s">
        <v>19</v>
      </c>
      <c r="N256" s="222" t="s">
        <v>46</v>
      </c>
      <c r="O256" s="86"/>
      <c r="P256" s="223">
        <f>O256*H256</f>
        <v>0</v>
      </c>
      <c r="Q256" s="223">
        <v>0</v>
      </c>
      <c r="R256" s="223">
        <f>Q256*H256</f>
        <v>0</v>
      </c>
      <c r="S256" s="223">
        <v>0</v>
      </c>
      <c r="T256" s="224">
        <f>S256*H256</f>
        <v>0</v>
      </c>
      <c r="U256" s="40"/>
      <c r="V256" s="40"/>
      <c r="W256" s="40"/>
      <c r="X256" s="40"/>
      <c r="Y256" s="40"/>
      <c r="Z256" s="40"/>
      <c r="AA256" s="40"/>
      <c r="AB256" s="40"/>
      <c r="AC256" s="40"/>
      <c r="AD256" s="40"/>
      <c r="AE256" s="40"/>
      <c r="AR256" s="225" t="s">
        <v>211</v>
      </c>
      <c r="AT256" s="225" t="s">
        <v>150</v>
      </c>
      <c r="AU256" s="225" t="s">
        <v>84</v>
      </c>
      <c r="AY256" s="19" t="s">
        <v>147</v>
      </c>
      <c r="BE256" s="226">
        <f>IF(N256="základní",J256,0)</f>
        <v>0</v>
      </c>
      <c r="BF256" s="226">
        <f>IF(N256="snížená",J256,0)</f>
        <v>0</v>
      </c>
      <c r="BG256" s="226">
        <f>IF(N256="zákl. přenesená",J256,0)</f>
        <v>0</v>
      </c>
      <c r="BH256" s="226">
        <f>IF(N256="sníž. přenesená",J256,0)</f>
        <v>0</v>
      </c>
      <c r="BI256" s="226">
        <f>IF(N256="nulová",J256,0)</f>
        <v>0</v>
      </c>
      <c r="BJ256" s="19" t="s">
        <v>82</v>
      </c>
      <c r="BK256" s="226">
        <f>ROUND(I256*H256,2)</f>
        <v>0</v>
      </c>
      <c r="BL256" s="19" t="s">
        <v>211</v>
      </c>
      <c r="BM256" s="225" t="s">
        <v>1206</v>
      </c>
    </row>
    <row r="257" spans="1:47" s="2" customFormat="1" ht="12">
      <c r="A257" s="40"/>
      <c r="B257" s="41"/>
      <c r="C257" s="42"/>
      <c r="D257" s="227" t="s">
        <v>157</v>
      </c>
      <c r="E257" s="42"/>
      <c r="F257" s="228" t="s">
        <v>1207</v>
      </c>
      <c r="G257" s="42"/>
      <c r="H257" s="42"/>
      <c r="I257" s="229"/>
      <c r="J257" s="42"/>
      <c r="K257" s="42"/>
      <c r="L257" s="46"/>
      <c r="M257" s="230"/>
      <c r="N257" s="231"/>
      <c r="O257" s="86"/>
      <c r="P257" s="86"/>
      <c r="Q257" s="86"/>
      <c r="R257" s="86"/>
      <c r="S257" s="86"/>
      <c r="T257" s="87"/>
      <c r="U257" s="40"/>
      <c r="V257" s="40"/>
      <c r="W257" s="40"/>
      <c r="X257" s="40"/>
      <c r="Y257" s="40"/>
      <c r="Z257" s="40"/>
      <c r="AA257" s="40"/>
      <c r="AB257" s="40"/>
      <c r="AC257" s="40"/>
      <c r="AD257" s="40"/>
      <c r="AE257" s="40"/>
      <c r="AT257" s="19" t="s">
        <v>157</v>
      </c>
      <c r="AU257" s="19" t="s">
        <v>84</v>
      </c>
    </row>
    <row r="258" spans="1:65" s="2" customFormat="1" ht="16.5" customHeight="1">
      <c r="A258" s="40"/>
      <c r="B258" s="41"/>
      <c r="C258" s="271" t="s">
        <v>843</v>
      </c>
      <c r="D258" s="271" t="s">
        <v>660</v>
      </c>
      <c r="E258" s="272" t="s">
        <v>1208</v>
      </c>
      <c r="F258" s="273" t="s">
        <v>1209</v>
      </c>
      <c r="G258" s="274" t="s">
        <v>1129</v>
      </c>
      <c r="H258" s="275">
        <v>11</v>
      </c>
      <c r="I258" s="276"/>
      <c r="J258" s="277">
        <f>ROUND(I258*H258,2)</f>
        <v>0</v>
      </c>
      <c r="K258" s="273" t="s">
        <v>202</v>
      </c>
      <c r="L258" s="278"/>
      <c r="M258" s="279" t="s">
        <v>19</v>
      </c>
      <c r="N258" s="280" t="s">
        <v>46</v>
      </c>
      <c r="O258" s="86"/>
      <c r="P258" s="223">
        <f>O258*H258</f>
        <v>0</v>
      </c>
      <c r="Q258" s="223">
        <v>0</v>
      </c>
      <c r="R258" s="223">
        <f>Q258*H258</f>
        <v>0</v>
      </c>
      <c r="S258" s="223">
        <v>0</v>
      </c>
      <c r="T258" s="224">
        <f>S258*H258</f>
        <v>0</v>
      </c>
      <c r="U258" s="40"/>
      <c r="V258" s="40"/>
      <c r="W258" s="40"/>
      <c r="X258" s="40"/>
      <c r="Y258" s="40"/>
      <c r="Z258" s="40"/>
      <c r="AA258" s="40"/>
      <c r="AB258" s="40"/>
      <c r="AC258" s="40"/>
      <c r="AD258" s="40"/>
      <c r="AE258" s="40"/>
      <c r="AR258" s="225" t="s">
        <v>382</v>
      </c>
      <c r="AT258" s="225" t="s">
        <v>660</v>
      </c>
      <c r="AU258" s="225" t="s">
        <v>84</v>
      </c>
      <c r="AY258" s="19" t="s">
        <v>147</v>
      </c>
      <c r="BE258" s="226">
        <f>IF(N258="základní",J258,0)</f>
        <v>0</v>
      </c>
      <c r="BF258" s="226">
        <f>IF(N258="snížená",J258,0)</f>
        <v>0</v>
      </c>
      <c r="BG258" s="226">
        <f>IF(N258="zákl. přenesená",J258,0)</f>
        <v>0</v>
      </c>
      <c r="BH258" s="226">
        <f>IF(N258="sníž. přenesená",J258,0)</f>
        <v>0</v>
      </c>
      <c r="BI258" s="226">
        <f>IF(N258="nulová",J258,0)</f>
        <v>0</v>
      </c>
      <c r="BJ258" s="19" t="s">
        <v>82</v>
      </c>
      <c r="BK258" s="226">
        <f>ROUND(I258*H258,2)</f>
        <v>0</v>
      </c>
      <c r="BL258" s="19" t="s">
        <v>211</v>
      </c>
      <c r="BM258" s="225" t="s">
        <v>1210</v>
      </c>
    </row>
    <row r="259" spans="1:65" s="2" customFormat="1" ht="16.5" customHeight="1">
      <c r="A259" s="40"/>
      <c r="B259" s="41"/>
      <c r="C259" s="271" t="s">
        <v>848</v>
      </c>
      <c r="D259" s="271" t="s">
        <v>660</v>
      </c>
      <c r="E259" s="272" t="s">
        <v>1211</v>
      </c>
      <c r="F259" s="273" t="s">
        <v>1212</v>
      </c>
      <c r="G259" s="274" t="s">
        <v>1129</v>
      </c>
      <c r="H259" s="275">
        <v>1</v>
      </c>
      <c r="I259" s="276"/>
      <c r="J259" s="277">
        <f>ROUND(I259*H259,2)</f>
        <v>0</v>
      </c>
      <c r="K259" s="273" t="s">
        <v>202</v>
      </c>
      <c r="L259" s="278"/>
      <c r="M259" s="279" t="s">
        <v>19</v>
      </c>
      <c r="N259" s="280" t="s">
        <v>46</v>
      </c>
      <c r="O259" s="86"/>
      <c r="P259" s="223">
        <f>O259*H259</f>
        <v>0</v>
      </c>
      <c r="Q259" s="223">
        <v>0</v>
      </c>
      <c r="R259" s="223">
        <f>Q259*H259</f>
        <v>0</v>
      </c>
      <c r="S259" s="223">
        <v>0</v>
      </c>
      <c r="T259" s="224">
        <f>S259*H259</f>
        <v>0</v>
      </c>
      <c r="U259" s="40"/>
      <c r="V259" s="40"/>
      <c r="W259" s="40"/>
      <c r="X259" s="40"/>
      <c r="Y259" s="40"/>
      <c r="Z259" s="40"/>
      <c r="AA259" s="40"/>
      <c r="AB259" s="40"/>
      <c r="AC259" s="40"/>
      <c r="AD259" s="40"/>
      <c r="AE259" s="40"/>
      <c r="AR259" s="225" t="s">
        <v>382</v>
      </c>
      <c r="AT259" s="225" t="s">
        <v>660</v>
      </c>
      <c r="AU259" s="225" t="s">
        <v>84</v>
      </c>
      <c r="AY259" s="19" t="s">
        <v>147</v>
      </c>
      <c r="BE259" s="226">
        <f>IF(N259="základní",J259,0)</f>
        <v>0</v>
      </c>
      <c r="BF259" s="226">
        <f>IF(N259="snížená",J259,0)</f>
        <v>0</v>
      </c>
      <c r="BG259" s="226">
        <f>IF(N259="zákl. přenesená",J259,0)</f>
        <v>0</v>
      </c>
      <c r="BH259" s="226">
        <f>IF(N259="sníž. přenesená",J259,0)</f>
        <v>0</v>
      </c>
      <c r="BI259" s="226">
        <f>IF(N259="nulová",J259,0)</f>
        <v>0</v>
      </c>
      <c r="BJ259" s="19" t="s">
        <v>82</v>
      </c>
      <c r="BK259" s="226">
        <f>ROUND(I259*H259,2)</f>
        <v>0</v>
      </c>
      <c r="BL259" s="19" t="s">
        <v>211</v>
      </c>
      <c r="BM259" s="225" t="s">
        <v>1213</v>
      </c>
    </row>
    <row r="260" spans="1:47" s="2" customFormat="1" ht="12">
      <c r="A260" s="40"/>
      <c r="B260" s="41"/>
      <c r="C260" s="42"/>
      <c r="D260" s="234" t="s">
        <v>213</v>
      </c>
      <c r="E260" s="42"/>
      <c r="F260" s="265" t="s">
        <v>1214</v>
      </c>
      <c r="G260" s="42"/>
      <c r="H260" s="42"/>
      <c r="I260" s="229"/>
      <c r="J260" s="42"/>
      <c r="K260" s="42"/>
      <c r="L260" s="46"/>
      <c r="M260" s="230"/>
      <c r="N260" s="231"/>
      <c r="O260" s="86"/>
      <c r="P260" s="86"/>
      <c r="Q260" s="86"/>
      <c r="R260" s="86"/>
      <c r="S260" s="86"/>
      <c r="T260" s="87"/>
      <c r="U260" s="40"/>
      <c r="V260" s="40"/>
      <c r="W260" s="40"/>
      <c r="X260" s="40"/>
      <c r="Y260" s="40"/>
      <c r="Z260" s="40"/>
      <c r="AA260" s="40"/>
      <c r="AB260" s="40"/>
      <c r="AC260" s="40"/>
      <c r="AD260" s="40"/>
      <c r="AE260" s="40"/>
      <c r="AT260" s="19" t="s">
        <v>213</v>
      </c>
      <c r="AU260" s="19" t="s">
        <v>84</v>
      </c>
    </row>
    <row r="261" spans="1:65" s="2" customFormat="1" ht="37.8" customHeight="1">
      <c r="A261" s="40"/>
      <c r="B261" s="41"/>
      <c r="C261" s="214" t="s">
        <v>859</v>
      </c>
      <c r="D261" s="214" t="s">
        <v>150</v>
      </c>
      <c r="E261" s="215" t="s">
        <v>1215</v>
      </c>
      <c r="F261" s="216" t="s">
        <v>1216</v>
      </c>
      <c r="G261" s="217" t="s">
        <v>442</v>
      </c>
      <c r="H261" s="218">
        <v>49</v>
      </c>
      <c r="I261" s="219"/>
      <c r="J261" s="220">
        <f>ROUND(I261*H261,2)</f>
        <v>0</v>
      </c>
      <c r="K261" s="216" t="s">
        <v>154</v>
      </c>
      <c r="L261" s="46"/>
      <c r="M261" s="221" t="s">
        <v>19</v>
      </c>
      <c r="N261" s="222" t="s">
        <v>46</v>
      </c>
      <c r="O261" s="86"/>
      <c r="P261" s="223">
        <f>O261*H261</f>
        <v>0</v>
      </c>
      <c r="Q261" s="223">
        <v>0</v>
      </c>
      <c r="R261" s="223">
        <f>Q261*H261</f>
        <v>0</v>
      </c>
      <c r="S261" s="223">
        <v>0</v>
      </c>
      <c r="T261" s="224">
        <f>S261*H261</f>
        <v>0</v>
      </c>
      <c r="U261" s="40"/>
      <c r="V261" s="40"/>
      <c r="W261" s="40"/>
      <c r="X261" s="40"/>
      <c r="Y261" s="40"/>
      <c r="Z261" s="40"/>
      <c r="AA261" s="40"/>
      <c r="AB261" s="40"/>
      <c r="AC261" s="40"/>
      <c r="AD261" s="40"/>
      <c r="AE261" s="40"/>
      <c r="AR261" s="225" t="s">
        <v>211</v>
      </c>
      <c r="AT261" s="225" t="s">
        <v>150</v>
      </c>
      <c r="AU261" s="225" t="s">
        <v>84</v>
      </c>
      <c r="AY261" s="19" t="s">
        <v>147</v>
      </c>
      <c r="BE261" s="226">
        <f>IF(N261="základní",J261,0)</f>
        <v>0</v>
      </c>
      <c r="BF261" s="226">
        <f>IF(N261="snížená",J261,0)</f>
        <v>0</v>
      </c>
      <c r="BG261" s="226">
        <f>IF(N261="zákl. přenesená",J261,0)</f>
        <v>0</v>
      </c>
      <c r="BH261" s="226">
        <f>IF(N261="sníž. přenesená",J261,0)</f>
        <v>0</v>
      </c>
      <c r="BI261" s="226">
        <f>IF(N261="nulová",J261,0)</f>
        <v>0</v>
      </c>
      <c r="BJ261" s="19" t="s">
        <v>82</v>
      </c>
      <c r="BK261" s="226">
        <f>ROUND(I261*H261,2)</f>
        <v>0</v>
      </c>
      <c r="BL261" s="19" t="s">
        <v>211</v>
      </c>
      <c r="BM261" s="225" t="s">
        <v>1217</v>
      </c>
    </row>
    <row r="262" spans="1:47" s="2" customFormat="1" ht="12">
      <c r="A262" s="40"/>
      <c r="B262" s="41"/>
      <c r="C262" s="42"/>
      <c r="D262" s="227" t="s">
        <v>157</v>
      </c>
      <c r="E262" s="42"/>
      <c r="F262" s="228" t="s">
        <v>1218</v>
      </c>
      <c r="G262" s="42"/>
      <c r="H262" s="42"/>
      <c r="I262" s="229"/>
      <c r="J262" s="42"/>
      <c r="K262" s="42"/>
      <c r="L262" s="46"/>
      <c r="M262" s="230"/>
      <c r="N262" s="231"/>
      <c r="O262" s="86"/>
      <c r="P262" s="86"/>
      <c r="Q262" s="86"/>
      <c r="R262" s="86"/>
      <c r="S262" s="86"/>
      <c r="T262" s="87"/>
      <c r="U262" s="40"/>
      <c r="V262" s="40"/>
      <c r="W262" s="40"/>
      <c r="X262" s="40"/>
      <c r="Y262" s="40"/>
      <c r="Z262" s="40"/>
      <c r="AA262" s="40"/>
      <c r="AB262" s="40"/>
      <c r="AC262" s="40"/>
      <c r="AD262" s="40"/>
      <c r="AE262" s="40"/>
      <c r="AT262" s="19" t="s">
        <v>157</v>
      </c>
      <c r="AU262" s="19" t="s">
        <v>84</v>
      </c>
    </row>
    <row r="263" spans="1:65" s="2" customFormat="1" ht="21.75" customHeight="1">
      <c r="A263" s="40"/>
      <c r="B263" s="41"/>
      <c r="C263" s="214" t="s">
        <v>866</v>
      </c>
      <c r="D263" s="214" t="s">
        <v>150</v>
      </c>
      <c r="E263" s="215" t="s">
        <v>1219</v>
      </c>
      <c r="F263" s="216" t="s">
        <v>1220</v>
      </c>
      <c r="G263" s="217" t="s">
        <v>336</v>
      </c>
      <c r="H263" s="218">
        <v>70</v>
      </c>
      <c r="I263" s="219"/>
      <c r="J263" s="220">
        <f>ROUND(I263*H263,2)</f>
        <v>0</v>
      </c>
      <c r="K263" s="216" t="s">
        <v>154</v>
      </c>
      <c r="L263" s="46"/>
      <c r="M263" s="221" t="s">
        <v>19</v>
      </c>
      <c r="N263" s="222" t="s">
        <v>46</v>
      </c>
      <c r="O263" s="86"/>
      <c r="P263" s="223">
        <f>O263*H263</f>
        <v>0</v>
      </c>
      <c r="Q263" s="223">
        <v>0</v>
      </c>
      <c r="R263" s="223">
        <f>Q263*H263</f>
        <v>0</v>
      </c>
      <c r="S263" s="223">
        <v>0</v>
      </c>
      <c r="T263" s="224">
        <f>S263*H263</f>
        <v>0</v>
      </c>
      <c r="U263" s="40"/>
      <c r="V263" s="40"/>
      <c r="W263" s="40"/>
      <c r="X263" s="40"/>
      <c r="Y263" s="40"/>
      <c r="Z263" s="40"/>
      <c r="AA263" s="40"/>
      <c r="AB263" s="40"/>
      <c r="AC263" s="40"/>
      <c r="AD263" s="40"/>
      <c r="AE263" s="40"/>
      <c r="AR263" s="225" t="s">
        <v>761</v>
      </c>
      <c r="AT263" s="225" t="s">
        <v>150</v>
      </c>
      <c r="AU263" s="225" t="s">
        <v>84</v>
      </c>
      <c r="AY263" s="19" t="s">
        <v>147</v>
      </c>
      <c r="BE263" s="226">
        <f>IF(N263="základní",J263,0)</f>
        <v>0</v>
      </c>
      <c r="BF263" s="226">
        <f>IF(N263="snížená",J263,0)</f>
        <v>0</v>
      </c>
      <c r="BG263" s="226">
        <f>IF(N263="zákl. přenesená",J263,0)</f>
        <v>0</v>
      </c>
      <c r="BH263" s="226">
        <f>IF(N263="sníž. přenesená",J263,0)</f>
        <v>0</v>
      </c>
      <c r="BI263" s="226">
        <f>IF(N263="nulová",J263,0)</f>
        <v>0</v>
      </c>
      <c r="BJ263" s="19" t="s">
        <v>82</v>
      </c>
      <c r="BK263" s="226">
        <f>ROUND(I263*H263,2)</f>
        <v>0</v>
      </c>
      <c r="BL263" s="19" t="s">
        <v>761</v>
      </c>
      <c r="BM263" s="225" t="s">
        <v>1221</v>
      </c>
    </row>
    <row r="264" spans="1:47" s="2" customFormat="1" ht="12">
      <c r="A264" s="40"/>
      <c r="B264" s="41"/>
      <c r="C264" s="42"/>
      <c r="D264" s="227" t="s">
        <v>157</v>
      </c>
      <c r="E264" s="42"/>
      <c r="F264" s="228" t="s">
        <v>1222</v>
      </c>
      <c r="G264" s="42"/>
      <c r="H264" s="42"/>
      <c r="I264" s="229"/>
      <c r="J264" s="42"/>
      <c r="K264" s="42"/>
      <c r="L264" s="46"/>
      <c r="M264" s="230"/>
      <c r="N264" s="231"/>
      <c r="O264" s="86"/>
      <c r="P264" s="86"/>
      <c r="Q264" s="86"/>
      <c r="R264" s="86"/>
      <c r="S264" s="86"/>
      <c r="T264" s="87"/>
      <c r="U264" s="40"/>
      <c r="V264" s="40"/>
      <c r="W264" s="40"/>
      <c r="X264" s="40"/>
      <c r="Y264" s="40"/>
      <c r="Z264" s="40"/>
      <c r="AA264" s="40"/>
      <c r="AB264" s="40"/>
      <c r="AC264" s="40"/>
      <c r="AD264" s="40"/>
      <c r="AE264" s="40"/>
      <c r="AT264" s="19" t="s">
        <v>157</v>
      </c>
      <c r="AU264" s="19" t="s">
        <v>84</v>
      </c>
    </row>
    <row r="265" spans="1:65" s="2" customFormat="1" ht="16.5" customHeight="1">
      <c r="A265" s="40"/>
      <c r="B265" s="41"/>
      <c r="C265" s="271" t="s">
        <v>1223</v>
      </c>
      <c r="D265" s="271" t="s">
        <v>660</v>
      </c>
      <c r="E265" s="272" t="s">
        <v>1224</v>
      </c>
      <c r="F265" s="273" t="s">
        <v>1225</v>
      </c>
      <c r="G265" s="274" t="s">
        <v>336</v>
      </c>
      <c r="H265" s="275">
        <v>70</v>
      </c>
      <c r="I265" s="276"/>
      <c r="J265" s="277">
        <f>ROUND(I265*H265,2)</f>
        <v>0</v>
      </c>
      <c r="K265" s="273" t="s">
        <v>202</v>
      </c>
      <c r="L265" s="278"/>
      <c r="M265" s="279" t="s">
        <v>19</v>
      </c>
      <c r="N265" s="280" t="s">
        <v>46</v>
      </c>
      <c r="O265" s="86"/>
      <c r="P265" s="223">
        <f>O265*H265</f>
        <v>0</v>
      </c>
      <c r="Q265" s="223">
        <v>0</v>
      </c>
      <c r="R265" s="223">
        <f>Q265*H265</f>
        <v>0</v>
      </c>
      <c r="S265" s="223">
        <v>0</v>
      </c>
      <c r="T265" s="224">
        <f>S265*H265</f>
        <v>0</v>
      </c>
      <c r="U265" s="40"/>
      <c r="V265" s="40"/>
      <c r="W265" s="40"/>
      <c r="X265" s="40"/>
      <c r="Y265" s="40"/>
      <c r="Z265" s="40"/>
      <c r="AA265" s="40"/>
      <c r="AB265" s="40"/>
      <c r="AC265" s="40"/>
      <c r="AD265" s="40"/>
      <c r="AE265" s="40"/>
      <c r="AR265" s="225" t="s">
        <v>1226</v>
      </c>
      <c r="AT265" s="225" t="s">
        <v>660</v>
      </c>
      <c r="AU265" s="225" t="s">
        <v>84</v>
      </c>
      <c r="AY265" s="19" t="s">
        <v>147</v>
      </c>
      <c r="BE265" s="226">
        <f>IF(N265="základní",J265,0)</f>
        <v>0</v>
      </c>
      <c r="BF265" s="226">
        <f>IF(N265="snížená",J265,0)</f>
        <v>0</v>
      </c>
      <c r="BG265" s="226">
        <f>IF(N265="zákl. přenesená",J265,0)</f>
        <v>0</v>
      </c>
      <c r="BH265" s="226">
        <f>IF(N265="sníž. přenesená",J265,0)</f>
        <v>0</v>
      </c>
      <c r="BI265" s="226">
        <f>IF(N265="nulová",J265,0)</f>
        <v>0</v>
      </c>
      <c r="BJ265" s="19" t="s">
        <v>82</v>
      </c>
      <c r="BK265" s="226">
        <f>ROUND(I265*H265,2)</f>
        <v>0</v>
      </c>
      <c r="BL265" s="19" t="s">
        <v>761</v>
      </c>
      <c r="BM265" s="225" t="s">
        <v>1227</v>
      </c>
    </row>
    <row r="266" spans="1:65" s="2" customFormat="1" ht="24.15" customHeight="1">
      <c r="A266" s="40"/>
      <c r="B266" s="41"/>
      <c r="C266" s="214" t="s">
        <v>1228</v>
      </c>
      <c r="D266" s="214" t="s">
        <v>150</v>
      </c>
      <c r="E266" s="215" t="s">
        <v>1229</v>
      </c>
      <c r="F266" s="216" t="s">
        <v>1230</v>
      </c>
      <c r="G266" s="217" t="s">
        <v>1231</v>
      </c>
      <c r="H266" s="299"/>
      <c r="I266" s="219"/>
      <c r="J266" s="220">
        <f>ROUND(I266*H266,2)</f>
        <v>0</v>
      </c>
      <c r="K266" s="216" t="s">
        <v>154</v>
      </c>
      <c r="L266" s="46"/>
      <c r="M266" s="221" t="s">
        <v>19</v>
      </c>
      <c r="N266" s="222" t="s">
        <v>46</v>
      </c>
      <c r="O266" s="86"/>
      <c r="P266" s="223">
        <f>O266*H266</f>
        <v>0</v>
      </c>
      <c r="Q266" s="223">
        <v>0</v>
      </c>
      <c r="R266" s="223">
        <f>Q266*H266</f>
        <v>0</v>
      </c>
      <c r="S266" s="223">
        <v>0</v>
      </c>
      <c r="T266" s="224">
        <f>S266*H266</f>
        <v>0</v>
      </c>
      <c r="U266" s="40"/>
      <c r="V266" s="40"/>
      <c r="W266" s="40"/>
      <c r="X266" s="40"/>
      <c r="Y266" s="40"/>
      <c r="Z266" s="40"/>
      <c r="AA266" s="40"/>
      <c r="AB266" s="40"/>
      <c r="AC266" s="40"/>
      <c r="AD266" s="40"/>
      <c r="AE266" s="40"/>
      <c r="AR266" s="225" t="s">
        <v>211</v>
      </c>
      <c r="AT266" s="225" t="s">
        <v>150</v>
      </c>
      <c r="AU266" s="225" t="s">
        <v>84</v>
      </c>
      <c r="AY266" s="19" t="s">
        <v>147</v>
      </c>
      <c r="BE266" s="226">
        <f>IF(N266="základní",J266,0)</f>
        <v>0</v>
      </c>
      <c r="BF266" s="226">
        <f>IF(N266="snížená",J266,0)</f>
        <v>0</v>
      </c>
      <c r="BG266" s="226">
        <f>IF(N266="zákl. přenesená",J266,0)</f>
        <v>0</v>
      </c>
      <c r="BH266" s="226">
        <f>IF(N266="sníž. přenesená",J266,0)</f>
        <v>0</v>
      </c>
      <c r="BI266" s="226">
        <f>IF(N266="nulová",J266,0)</f>
        <v>0</v>
      </c>
      <c r="BJ266" s="19" t="s">
        <v>82</v>
      </c>
      <c r="BK266" s="226">
        <f>ROUND(I266*H266,2)</f>
        <v>0</v>
      </c>
      <c r="BL266" s="19" t="s">
        <v>211</v>
      </c>
      <c r="BM266" s="225" t="s">
        <v>1232</v>
      </c>
    </row>
    <row r="267" spans="1:47" s="2" customFormat="1" ht="12">
      <c r="A267" s="40"/>
      <c r="B267" s="41"/>
      <c r="C267" s="42"/>
      <c r="D267" s="227" t="s">
        <v>157</v>
      </c>
      <c r="E267" s="42"/>
      <c r="F267" s="228" t="s">
        <v>1233</v>
      </c>
      <c r="G267" s="42"/>
      <c r="H267" s="42"/>
      <c r="I267" s="229"/>
      <c r="J267" s="42"/>
      <c r="K267" s="42"/>
      <c r="L267" s="46"/>
      <c r="M267" s="230"/>
      <c r="N267" s="231"/>
      <c r="O267" s="86"/>
      <c r="P267" s="86"/>
      <c r="Q267" s="86"/>
      <c r="R267" s="86"/>
      <c r="S267" s="86"/>
      <c r="T267" s="87"/>
      <c r="U267" s="40"/>
      <c r="V267" s="40"/>
      <c r="W267" s="40"/>
      <c r="X267" s="40"/>
      <c r="Y267" s="40"/>
      <c r="Z267" s="40"/>
      <c r="AA267" s="40"/>
      <c r="AB267" s="40"/>
      <c r="AC267" s="40"/>
      <c r="AD267" s="40"/>
      <c r="AE267" s="40"/>
      <c r="AT267" s="19" t="s">
        <v>157</v>
      </c>
      <c r="AU267" s="19" t="s">
        <v>84</v>
      </c>
    </row>
    <row r="268" spans="1:63" s="12" customFormat="1" ht="20.85" customHeight="1">
      <c r="A268" s="12"/>
      <c r="B268" s="198"/>
      <c r="C268" s="199"/>
      <c r="D268" s="200" t="s">
        <v>74</v>
      </c>
      <c r="E268" s="212" t="s">
        <v>1234</v>
      </c>
      <c r="F268" s="212" t="s">
        <v>1235</v>
      </c>
      <c r="G268" s="199"/>
      <c r="H268" s="199"/>
      <c r="I268" s="202"/>
      <c r="J268" s="213">
        <f>BK268</f>
        <v>0</v>
      </c>
      <c r="K268" s="199"/>
      <c r="L268" s="204"/>
      <c r="M268" s="205"/>
      <c r="N268" s="206"/>
      <c r="O268" s="206"/>
      <c r="P268" s="207">
        <v>0</v>
      </c>
      <c r="Q268" s="206"/>
      <c r="R268" s="207">
        <v>0</v>
      </c>
      <c r="S268" s="206"/>
      <c r="T268" s="208">
        <v>0</v>
      </c>
      <c r="U268" s="12"/>
      <c r="V268" s="12"/>
      <c r="W268" s="12"/>
      <c r="X268" s="12"/>
      <c r="Y268" s="12"/>
      <c r="Z268" s="12"/>
      <c r="AA268" s="12"/>
      <c r="AB268" s="12"/>
      <c r="AC268" s="12"/>
      <c r="AD268" s="12"/>
      <c r="AE268" s="12"/>
      <c r="AR268" s="209" t="s">
        <v>84</v>
      </c>
      <c r="AT268" s="210" t="s">
        <v>74</v>
      </c>
      <c r="AU268" s="210" t="s">
        <v>84</v>
      </c>
      <c r="AY268" s="209" t="s">
        <v>147</v>
      </c>
      <c r="BK268" s="211">
        <v>0</v>
      </c>
    </row>
    <row r="269" spans="1:63" s="12" customFormat="1" ht="20.85" customHeight="1">
      <c r="A269" s="12"/>
      <c r="B269" s="198"/>
      <c r="C269" s="199"/>
      <c r="D269" s="200" t="s">
        <v>74</v>
      </c>
      <c r="E269" s="212" t="s">
        <v>375</v>
      </c>
      <c r="F269" s="212" t="s">
        <v>376</v>
      </c>
      <c r="G269" s="199"/>
      <c r="H269" s="199"/>
      <c r="I269" s="202"/>
      <c r="J269" s="213">
        <f>BK269</f>
        <v>0</v>
      </c>
      <c r="K269" s="199"/>
      <c r="L269" s="204"/>
      <c r="M269" s="205"/>
      <c r="N269" s="206"/>
      <c r="O269" s="206"/>
      <c r="P269" s="207">
        <f>SUM(P270:P288)</f>
        <v>0</v>
      </c>
      <c r="Q269" s="206"/>
      <c r="R269" s="207">
        <f>SUM(R270:R288)</f>
        <v>0</v>
      </c>
      <c r="S269" s="206"/>
      <c r="T269" s="208">
        <f>SUM(T270:T288)</f>
        <v>0</v>
      </c>
      <c r="U269" s="12"/>
      <c r="V269" s="12"/>
      <c r="W269" s="12"/>
      <c r="X269" s="12"/>
      <c r="Y269" s="12"/>
      <c r="Z269" s="12"/>
      <c r="AA269" s="12"/>
      <c r="AB269" s="12"/>
      <c r="AC269" s="12"/>
      <c r="AD269" s="12"/>
      <c r="AE269" s="12"/>
      <c r="AR269" s="209" t="s">
        <v>155</v>
      </c>
      <c r="AT269" s="210" t="s">
        <v>74</v>
      </c>
      <c r="AU269" s="210" t="s">
        <v>84</v>
      </c>
      <c r="AY269" s="209" t="s">
        <v>147</v>
      </c>
      <c r="BK269" s="211">
        <f>SUM(BK270:BK288)</f>
        <v>0</v>
      </c>
    </row>
    <row r="270" spans="1:65" s="2" customFormat="1" ht="24.15" customHeight="1">
      <c r="A270" s="40"/>
      <c r="B270" s="41"/>
      <c r="C270" s="214" t="s">
        <v>1236</v>
      </c>
      <c r="D270" s="214" t="s">
        <v>150</v>
      </c>
      <c r="E270" s="215" t="s">
        <v>1237</v>
      </c>
      <c r="F270" s="216" t="s">
        <v>1238</v>
      </c>
      <c r="G270" s="217" t="s">
        <v>442</v>
      </c>
      <c r="H270" s="218">
        <v>1</v>
      </c>
      <c r="I270" s="219"/>
      <c r="J270" s="220">
        <f>ROUND(I270*H270,2)</f>
        <v>0</v>
      </c>
      <c r="K270" s="216" t="s">
        <v>154</v>
      </c>
      <c r="L270" s="46"/>
      <c r="M270" s="221" t="s">
        <v>19</v>
      </c>
      <c r="N270" s="222" t="s">
        <v>46</v>
      </c>
      <c r="O270" s="86"/>
      <c r="P270" s="223">
        <f>O270*H270</f>
        <v>0</v>
      </c>
      <c r="Q270" s="223">
        <v>0</v>
      </c>
      <c r="R270" s="223">
        <f>Q270*H270</f>
        <v>0</v>
      </c>
      <c r="S270" s="223">
        <v>0</v>
      </c>
      <c r="T270" s="224">
        <f>S270*H270</f>
        <v>0</v>
      </c>
      <c r="U270" s="40"/>
      <c r="V270" s="40"/>
      <c r="W270" s="40"/>
      <c r="X270" s="40"/>
      <c r="Y270" s="40"/>
      <c r="Z270" s="40"/>
      <c r="AA270" s="40"/>
      <c r="AB270" s="40"/>
      <c r="AC270" s="40"/>
      <c r="AD270" s="40"/>
      <c r="AE270" s="40"/>
      <c r="AR270" s="225" t="s">
        <v>1239</v>
      </c>
      <c r="AT270" s="225" t="s">
        <v>150</v>
      </c>
      <c r="AU270" s="225" t="s">
        <v>167</v>
      </c>
      <c r="AY270" s="19" t="s">
        <v>147</v>
      </c>
      <c r="BE270" s="226">
        <f>IF(N270="základní",J270,0)</f>
        <v>0</v>
      </c>
      <c r="BF270" s="226">
        <f>IF(N270="snížená",J270,0)</f>
        <v>0</v>
      </c>
      <c r="BG270" s="226">
        <f>IF(N270="zákl. přenesená",J270,0)</f>
        <v>0</v>
      </c>
      <c r="BH270" s="226">
        <f>IF(N270="sníž. přenesená",J270,0)</f>
        <v>0</v>
      </c>
      <c r="BI270" s="226">
        <f>IF(N270="nulová",J270,0)</f>
        <v>0</v>
      </c>
      <c r="BJ270" s="19" t="s">
        <v>82</v>
      </c>
      <c r="BK270" s="226">
        <f>ROUND(I270*H270,2)</f>
        <v>0</v>
      </c>
      <c r="BL270" s="19" t="s">
        <v>1239</v>
      </c>
      <c r="BM270" s="225" t="s">
        <v>1240</v>
      </c>
    </row>
    <row r="271" spans="1:47" s="2" customFormat="1" ht="12">
      <c r="A271" s="40"/>
      <c r="B271" s="41"/>
      <c r="C271" s="42"/>
      <c r="D271" s="227" t="s">
        <v>157</v>
      </c>
      <c r="E271" s="42"/>
      <c r="F271" s="228" t="s">
        <v>1241</v>
      </c>
      <c r="G271" s="42"/>
      <c r="H271" s="42"/>
      <c r="I271" s="229"/>
      <c r="J271" s="42"/>
      <c r="K271" s="42"/>
      <c r="L271" s="46"/>
      <c r="M271" s="230"/>
      <c r="N271" s="231"/>
      <c r="O271" s="86"/>
      <c r="P271" s="86"/>
      <c r="Q271" s="86"/>
      <c r="R271" s="86"/>
      <c r="S271" s="86"/>
      <c r="T271" s="87"/>
      <c r="U271" s="40"/>
      <c r="V271" s="40"/>
      <c r="W271" s="40"/>
      <c r="X271" s="40"/>
      <c r="Y271" s="40"/>
      <c r="Z271" s="40"/>
      <c r="AA271" s="40"/>
      <c r="AB271" s="40"/>
      <c r="AC271" s="40"/>
      <c r="AD271" s="40"/>
      <c r="AE271" s="40"/>
      <c r="AT271" s="19" t="s">
        <v>157</v>
      </c>
      <c r="AU271" s="19" t="s">
        <v>167</v>
      </c>
    </row>
    <row r="272" spans="1:65" s="2" customFormat="1" ht="33" customHeight="1">
      <c r="A272" s="40"/>
      <c r="B272" s="41"/>
      <c r="C272" s="214" t="s">
        <v>1242</v>
      </c>
      <c r="D272" s="214" t="s">
        <v>150</v>
      </c>
      <c r="E272" s="215" t="s">
        <v>1243</v>
      </c>
      <c r="F272" s="216" t="s">
        <v>1244</v>
      </c>
      <c r="G272" s="217" t="s">
        <v>442</v>
      </c>
      <c r="H272" s="218">
        <v>6</v>
      </c>
      <c r="I272" s="219"/>
      <c r="J272" s="220">
        <f>ROUND(I272*H272,2)</f>
        <v>0</v>
      </c>
      <c r="K272" s="216" t="s">
        <v>154</v>
      </c>
      <c r="L272" s="46"/>
      <c r="M272" s="221" t="s">
        <v>19</v>
      </c>
      <c r="N272" s="222" t="s">
        <v>46</v>
      </c>
      <c r="O272" s="86"/>
      <c r="P272" s="223">
        <f>O272*H272</f>
        <v>0</v>
      </c>
      <c r="Q272" s="223">
        <v>0</v>
      </c>
      <c r="R272" s="223">
        <f>Q272*H272</f>
        <v>0</v>
      </c>
      <c r="S272" s="223">
        <v>0</v>
      </c>
      <c r="T272" s="224">
        <f>S272*H272</f>
        <v>0</v>
      </c>
      <c r="U272" s="40"/>
      <c r="V272" s="40"/>
      <c r="W272" s="40"/>
      <c r="X272" s="40"/>
      <c r="Y272" s="40"/>
      <c r="Z272" s="40"/>
      <c r="AA272" s="40"/>
      <c r="AB272" s="40"/>
      <c r="AC272" s="40"/>
      <c r="AD272" s="40"/>
      <c r="AE272" s="40"/>
      <c r="AR272" s="225" t="s">
        <v>1239</v>
      </c>
      <c r="AT272" s="225" t="s">
        <v>150</v>
      </c>
      <c r="AU272" s="225" t="s">
        <v>167</v>
      </c>
      <c r="AY272" s="19" t="s">
        <v>147</v>
      </c>
      <c r="BE272" s="226">
        <f>IF(N272="základní",J272,0)</f>
        <v>0</v>
      </c>
      <c r="BF272" s="226">
        <f>IF(N272="snížená",J272,0)</f>
        <v>0</v>
      </c>
      <c r="BG272" s="226">
        <f>IF(N272="zákl. přenesená",J272,0)</f>
        <v>0</v>
      </c>
      <c r="BH272" s="226">
        <f>IF(N272="sníž. přenesená",J272,0)</f>
        <v>0</v>
      </c>
      <c r="BI272" s="226">
        <f>IF(N272="nulová",J272,0)</f>
        <v>0</v>
      </c>
      <c r="BJ272" s="19" t="s">
        <v>82</v>
      </c>
      <c r="BK272" s="226">
        <f>ROUND(I272*H272,2)</f>
        <v>0</v>
      </c>
      <c r="BL272" s="19" t="s">
        <v>1239</v>
      </c>
      <c r="BM272" s="225" t="s">
        <v>1245</v>
      </c>
    </row>
    <row r="273" spans="1:47" s="2" customFormat="1" ht="12">
      <c r="A273" s="40"/>
      <c r="B273" s="41"/>
      <c r="C273" s="42"/>
      <c r="D273" s="227" t="s">
        <v>157</v>
      </c>
      <c r="E273" s="42"/>
      <c r="F273" s="228" t="s">
        <v>1246</v>
      </c>
      <c r="G273" s="42"/>
      <c r="H273" s="42"/>
      <c r="I273" s="229"/>
      <c r="J273" s="42"/>
      <c r="K273" s="42"/>
      <c r="L273" s="46"/>
      <c r="M273" s="230"/>
      <c r="N273" s="231"/>
      <c r="O273" s="86"/>
      <c r="P273" s="86"/>
      <c r="Q273" s="86"/>
      <c r="R273" s="86"/>
      <c r="S273" s="86"/>
      <c r="T273" s="87"/>
      <c r="U273" s="40"/>
      <c r="V273" s="40"/>
      <c r="W273" s="40"/>
      <c r="X273" s="40"/>
      <c r="Y273" s="40"/>
      <c r="Z273" s="40"/>
      <c r="AA273" s="40"/>
      <c r="AB273" s="40"/>
      <c r="AC273" s="40"/>
      <c r="AD273" s="40"/>
      <c r="AE273" s="40"/>
      <c r="AT273" s="19" t="s">
        <v>157</v>
      </c>
      <c r="AU273" s="19" t="s">
        <v>167</v>
      </c>
    </row>
    <row r="274" spans="1:65" s="2" customFormat="1" ht="16.5" customHeight="1">
      <c r="A274" s="40"/>
      <c r="B274" s="41"/>
      <c r="C274" s="214" t="s">
        <v>1247</v>
      </c>
      <c r="D274" s="214" t="s">
        <v>150</v>
      </c>
      <c r="E274" s="215" t="s">
        <v>1248</v>
      </c>
      <c r="F274" s="216" t="s">
        <v>1249</v>
      </c>
      <c r="G274" s="217" t="s">
        <v>1250</v>
      </c>
      <c r="H274" s="218">
        <v>2</v>
      </c>
      <c r="I274" s="219"/>
      <c r="J274" s="220">
        <f>ROUND(I274*H274,2)</f>
        <v>0</v>
      </c>
      <c r="K274" s="216" t="s">
        <v>154</v>
      </c>
      <c r="L274" s="46"/>
      <c r="M274" s="221" t="s">
        <v>19</v>
      </c>
      <c r="N274" s="222" t="s">
        <v>46</v>
      </c>
      <c r="O274" s="86"/>
      <c r="P274" s="223">
        <f>O274*H274</f>
        <v>0</v>
      </c>
      <c r="Q274" s="223">
        <v>0</v>
      </c>
      <c r="R274" s="223">
        <f>Q274*H274</f>
        <v>0</v>
      </c>
      <c r="S274" s="223">
        <v>0</v>
      </c>
      <c r="T274" s="224">
        <f>S274*H274</f>
        <v>0</v>
      </c>
      <c r="U274" s="40"/>
      <c r="V274" s="40"/>
      <c r="W274" s="40"/>
      <c r="X274" s="40"/>
      <c r="Y274" s="40"/>
      <c r="Z274" s="40"/>
      <c r="AA274" s="40"/>
      <c r="AB274" s="40"/>
      <c r="AC274" s="40"/>
      <c r="AD274" s="40"/>
      <c r="AE274" s="40"/>
      <c r="AR274" s="225" t="s">
        <v>211</v>
      </c>
      <c r="AT274" s="225" t="s">
        <v>150</v>
      </c>
      <c r="AU274" s="225" t="s">
        <v>167</v>
      </c>
      <c r="AY274" s="19" t="s">
        <v>147</v>
      </c>
      <c r="BE274" s="226">
        <f>IF(N274="základní",J274,0)</f>
        <v>0</v>
      </c>
      <c r="BF274" s="226">
        <f>IF(N274="snížená",J274,0)</f>
        <v>0</v>
      </c>
      <c r="BG274" s="226">
        <f>IF(N274="zákl. přenesená",J274,0)</f>
        <v>0</v>
      </c>
      <c r="BH274" s="226">
        <f>IF(N274="sníž. přenesená",J274,0)</f>
        <v>0</v>
      </c>
      <c r="BI274" s="226">
        <f>IF(N274="nulová",J274,0)</f>
        <v>0</v>
      </c>
      <c r="BJ274" s="19" t="s">
        <v>82</v>
      </c>
      <c r="BK274" s="226">
        <f>ROUND(I274*H274,2)</f>
        <v>0</v>
      </c>
      <c r="BL274" s="19" t="s">
        <v>211</v>
      </c>
      <c r="BM274" s="225" t="s">
        <v>1251</v>
      </c>
    </row>
    <row r="275" spans="1:47" s="2" customFormat="1" ht="12">
      <c r="A275" s="40"/>
      <c r="B275" s="41"/>
      <c r="C275" s="42"/>
      <c r="D275" s="227" t="s">
        <v>157</v>
      </c>
      <c r="E275" s="42"/>
      <c r="F275" s="228" t="s">
        <v>1252</v>
      </c>
      <c r="G275" s="42"/>
      <c r="H275" s="42"/>
      <c r="I275" s="229"/>
      <c r="J275" s="42"/>
      <c r="K275" s="42"/>
      <c r="L275" s="46"/>
      <c r="M275" s="230"/>
      <c r="N275" s="231"/>
      <c r="O275" s="86"/>
      <c r="P275" s="86"/>
      <c r="Q275" s="86"/>
      <c r="R275" s="86"/>
      <c r="S275" s="86"/>
      <c r="T275" s="87"/>
      <c r="U275" s="40"/>
      <c r="V275" s="40"/>
      <c r="W275" s="40"/>
      <c r="X275" s="40"/>
      <c r="Y275" s="40"/>
      <c r="Z275" s="40"/>
      <c r="AA275" s="40"/>
      <c r="AB275" s="40"/>
      <c r="AC275" s="40"/>
      <c r="AD275" s="40"/>
      <c r="AE275" s="40"/>
      <c r="AT275" s="19" t="s">
        <v>157</v>
      </c>
      <c r="AU275" s="19" t="s">
        <v>167</v>
      </c>
    </row>
    <row r="276" spans="1:65" s="2" customFormat="1" ht="24.15" customHeight="1">
      <c r="A276" s="40"/>
      <c r="B276" s="41"/>
      <c r="C276" s="214" t="s">
        <v>1253</v>
      </c>
      <c r="D276" s="214" t="s">
        <v>150</v>
      </c>
      <c r="E276" s="215" t="s">
        <v>1254</v>
      </c>
      <c r="F276" s="216" t="s">
        <v>1255</v>
      </c>
      <c r="G276" s="217" t="s">
        <v>236</v>
      </c>
      <c r="H276" s="218">
        <v>0.5</v>
      </c>
      <c r="I276" s="219"/>
      <c r="J276" s="220">
        <f>ROUND(I276*H276,2)</f>
        <v>0</v>
      </c>
      <c r="K276" s="216" t="s">
        <v>154</v>
      </c>
      <c r="L276" s="46"/>
      <c r="M276" s="221" t="s">
        <v>19</v>
      </c>
      <c r="N276" s="222" t="s">
        <v>46</v>
      </c>
      <c r="O276" s="86"/>
      <c r="P276" s="223">
        <f>O276*H276</f>
        <v>0</v>
      </c>
      <c r="Q276" s="223">
        <v>0</v>
      </c>
      <c r="R276" s="223">
        <f>Q276*H276</f>
        <v>0</v>
      </c>
      <c r="S276" s="223">
        <v>0</v>
      </c>
      <c r="T276" s="224">
        <f>S276*H276</f>
        <v>0</v>
      </c>
      <c r="U276" s="40"/>
      <c r="V276" s="40"/>
      <c r="W276" s="40"/>
      <c r="X276" s="40"/>
      <c r="Y276" s="40"/>
      <c r="Z276" s="40"/>
      <c r="AA276" s="40"/>
      <c r="AB276" s="40"/>
      <c r="AC276" s="40"/>
      <c r="AD276" s="40"/>
      <c r="AE276" s="40"/>
      <c r="AR276" s="225" t="s">
        <v>211</v>
      </c>
      <c r="AT276" s="225" t="s">
        <v>150</v>
      </c>
      <c r="AU276" s="225" t="s">
        <v>167</v>
      </c>
      <c r="AY276" s="19" t="s">
        <v>147</v>
      </c>
      <c r="BE276" s="226">
        <f>IF(N276="základní",J276,0)</f>
        <v>0</v>
      </c>
      <c r="BF276" s="226">
        <f>IF(N276="snížená",J276,0)</f>
        <v>0</v>
      </c>
      <c r="BG276" s="226">
        <f>IF(N276="zákl. přenesená",J276,0)</f>
        <v>0</v>
      </c>
      <c r="BH276" s="226">
        <f>IF(N276="sníž. přenesená",J276,0)</f>
        <v>0</v>
      </c>
      <c r="BI276" s="226">
        <f>IF(N276="nulová",J276,0)</f>
        <v>0</v>
      </c>
      <c r="BJ276" s="19" t="s">
        <v>82</v>
      </c>
      <c r="BK276" s="226">
        <f>ROUND(I276*H276,2)</f>
        <v>0</v>
      </c>
      <c r="BL276" s="19" t="s">
        <v>211</v>
      </c>
      <c r="BM276" s="225" t="s">
        <v>1256</v>
      </c>
    </row>
    <row r="277" spans="1:47" s="2" customFormat="1" ht="12">
      <c r="A277" s="40"/>
      <c r="B277" s="41"/>
      <c r="C277" s="42"/>
      <c r="D277" s="227" t="s">
        <v>157</v>
      </c>
      <c r="E277" s="42"/>
      <c r="F277" s="228" t="s">
        <v>1257</v>
      </c>
      <c r="G277" s="42"/>
      <c r="H277" s="42"/>
      <c r="I277" s="229"/>
      <c r="J277" s="42"/>
      <c r="K277" s="42"/>
      <c r="L277" s="46"/>
      <c r="M277" s="230"/>
      <c r="N277" s="231"/>
      <c r="O277" s="86"/>
      <c r="P277" s="86"/>
      <c r="Q277" s="86"/>
      <c r="R277" s="86"/>
      <c r="S277" s="86"/>
      <c r="T277" s="87"/>
      <c r="U277" s="40"/>
      <c r="V277" s="40"/>
      <c r="W277" s="40"/>
      <c r="X277" s="40"/>
      <c r="Y277" s="40"/>
      <c r="Z277" s="40"/>
      <c r="AA277" s="40"/>
      <c r="AB277" s="40"/>
      <c r="AC277" s="40"/>
      <c r="AD277" s="40"/>
      <c r="AE277" s="40"/>
      <c r="AT277" s="19" t="s">
        <v>157</v>
      </c>
      <c r="AU277" s="19" t="s">
        <v>167</v>
      </c>
    </row>
    <row r="278" spans="1:65" s="2" customFormat="1" ht="16.5" customHeight="1">
      <c r="A278" s="40"/>
      <c r="B278" s="41"/>
      <c r="C278" s="271" t="s">
        <v>1258</v>
      </c>
      <c r="D278" s="271" t="s">
        <v>660</v>
      </c>
      <c r="E278" s="272" t="s">
        <v>1259</v>
      </c>
      <c r="F278" s="273" t="s">
        <v>1260</v>
      </c>
      <c r="G278" s="274" t="s">
        <v>236</v>
      </c>
      <c r="H278" s="275">
        <v>0.5</v>
      </c>
      <c r="I278" s="276"/>
      <c r="J278" s="277">
        <f>ROUND(I278*H278,2)</f>
        <v>0</v>
      </c>
      <c r="K278" s="273" t="s">
        <v>202</v>
      </c>
      <c r="L278" s="278"/>
      <c r="M278" s="279" t="s">
        <v>19</v>
      </c>
      <c r="N278" s="280" t="s">
        <v>46</v>
      </c>
      <c r="O278" s="86"/>
      <c r="P278" s="223">
        <f>O278*H278</f>
        <v>0</v>
      </c>
      <c r="Q278" s="223">
        <v>0</v>
      </c>
      <c r="R278" s="223">
        <f>Q278*H278</f>
        <v>0</v>
      </c>
      <c r="S278" s="223">
        <v>0</v>
      </c>
      <c r="T278" s="224">
        <f>S278*H278</f>
        <v>0</v>
      </c>
      <c r="U278" s="40"/>
      <c r="V278" s="40"/>
      <c r="W278" s="40"/>
      <c r="X278" s="40"/>
      <c r="Y278" s="40"/>
      <c r="Z278" s="40"/>
      <c r="AA278" s="40"/>
      <c r="AB278" s="40"/>
      <c r="AC278" s="40"/>
      <c r="AD278" s="40"/>
      <c r="AE278" s="40"/>
      <c r="AR278" s="225" t="s">
        <v>382</v>
      </c>
      <c r="AT278" s="225" t="s">
        <v>660</v>
      </c>
      <c r="AU278" s="225" t="s">
        <v>167</v>
      </c>
      <c r="AY278" s="19" t="s">
        <v>147</v>
      </c>
      <c r="BE278" s="226">
        <f>IF(N278="základní",J278,0)</f>
        <v>0</v>
      </c>
      <c r="BF278" s="226">
        <f>IF(N278="snížená",J278,0)</f>
        <v>0</v>
      </c>
      <c r="BG278" s="226">
        <f>IF(N278="zákl. přenesená",J278,0)</f>
        <v>0</v>
      </c>
      <c r="BH278" s="226">
        <f>IF(N278="sníž. přenesená",J278,0)</f>
        <v>0</v>
      </c>
      <c r="BI278" s="226">
        <f>IF(N278="nulová",J278,0)</f>
        <v>0</v>
      </c>
      <c r="BJ278" s="19" t="s">
        <v>82</v>
      </c>
      <c r="BK278" s="226">
        <f>ROUND(I278*H278,2)</f>
        <v>0</v>
      </c>
      <c r="BL278" s="19" t="s">
        <v>211</v>
      </c>
      <c r="BM278" s="225" t="s">
        <v>1261</v>
      </c>
    </row>
    <row r="279" spans="1:65" s="2" customFormat="1" ht="16.5" customHeight="1">
      <c r="A279" s="40"/>
      <c r="B279" s="41"/>
      <c r="C279" s="214" t="s">
        <v>1262</v>
      </c>
      <c r="D279" s="214" t="s">
        <v>150</v>
      </c>
      <c r="E279" s="215" t="s">
        <v>1263</v>
      </c>
      <c r="F279" s="216" t="s">
        <v>1264</v>
      </c>
      <c r="G279" s="217" t="s">
        <v>210</v>
      </c>
      <c r="H279" s="218">
        <v>1</v>
      </c>
      <c r="I279" s="219"/>
      <c r="J279" s="220">
        <f>ROUND(I279*H279,2)</f>
        <v>0</v>
      </c>
      <c r="K279" s="216" t="s">
        <v>202</v>
      </c>
      <c r="L279" s="46"/>
      <c r="M279" s="221" t="s">
        <v>19</v>
      </c>
      <c r="N279" s="222" t="s">
        <v>46</v>
      </c>
      <c r="O279" s="86"/>
      <c r="P279" s="223">
        <f>O279*H279</f>
        <v>0</v>
      </c>
      <c r="Q279" s="223">
        <v>0</v>
      </c>
      <c r="R279" s="223">
        <f>Q279*H279</f>
        <v>0</v>
      </c>
      <c r="S279" s="223">
        <v>0</v>
      </c>
      <c r="T279" s="224">
        <f>S279*H279</f>
        <v>0</v>
      </c>
      <c r="U279" s="40"/>
      <c r="V279" s="40"/>
      <c r="W279" s="40"/>
      <c r="X279" s="40"/>
      <c r="Y279" s="40"/>
      <c r="Z279" s="40"/>
      <c r="AA279" s="40"/>
      <c r="AB279" s="40"/>
      <c r="AC279" s="40"/>
      <c r="AD279" s="40"/>
      <c r="AE279" s="40"/>
      <c r="AR279" s="225" t="s">
        <v>211</v>
      </c>
      <c r="AT279" s="225" t="s">
        <v>150</v>
      </c>
      <c r="AU279" s="225" t="s">
        <v>167</v>
      </c>
      <c r="AY279" s="19" t="s">
        <v>147</v>
      </c>
      <c r="BE279" s="226">
        <f>IF(N279="základní",J279,0)</f>
        <v>0</v>
      </c>
      <c r="BF279" s="226">
        <f>IF(N279="snížená",J279,0)</f>
        <v>0</v>
      </c>
      <c r="BG279" s="226">
        <f>IF(N279="zákl. přenesená",J279,0)</f>
        <v>0</v>
      </c>
      <c r="BH279" s="226">
        <f>IF(N279="sníž. přenesená",J279,0)</f>
        <v>0</v>
      </c>
      <c r="BI279" s="226">
        <f>IF(N279="nulová",J279,0)</f>
        <v>0</v>
      </c>
      <c r="BJ279" s="19" t="s">
        <v>82</v>
      </c>
      <c r="BK279" s="226">
        <f>ROUND(I279*H279,2)</f>
        <v>0</v>
      </c>
      <c r="BL279" s="19" t="s">
        <v>211</v>
      </c>
      <c r="BM279" s="225" t="s">
        <v>1265</v>
      </c>
    </row>
    <row r="280" spans="1:47" s="2" customFormat="1" ht="12">
      <c r="A280" s="40"/>
      <c r="B280" s="41"/>
      <c r="C280" s="42"/>
      <c r="D280" s="234" t="s">
        <v>213</v>
      </c>
      <c r="E280" s="42"/>
      <c r="F280" s="265" t="s">
        <v>1266</v>
      </c>
      <c r="G280" s="42"/>
      <c r="H280" s="42"/>
      <c r="I280" s="229"/>
      <c r="J280" s="42"/>
      <c r="K280" s="42"/>
      <c r="L280" s="46"/>
      <c r="M280" s="230"/>
      <c r="N280" s="231"/>
      <c r="O280" s="86"/>
      <c r="P280" s="86"/>
      <c r="Q280" s="86"/>
      <c r="R280" s="86"/>
      <c r="S280" s="86"/>
      <c r="T280" s="87"/>
      <c r="U280" s="40"/>
      <c r="V280" s="40"/>
      <c r="W280" s="40"/>
      <c r="X280" s="40"/>
      <c r="Y280" s="40"/>
      <c r="Z280" s="40"/>
      <c r="AA280" s="40"/>
      <c r="AB280" s="40"/>
      <c r="AC280" s="40"/>
      <c r="AD280" s="40"/>
      <c r="AE280" s="40"/>
      <c r="AT280" s="19" t="s">
        <v>213</v>
      </c>
      <c r="AU280" s="19" t="s">
        <v>167</v>
      </c>
    </row>
    <row r="281" spans="1:65" s="2" customFormat="1" ht="16.5" customHeight="1">
      <c r="A281" s="40"/>
      <c r="B281" s="41"/>
      <c r="C281" s="214" t="s">
        <v>1267</v>
      </c>
      <c r="D281" s="214" t="s">
        <v>150</v>
      </c>
      <c r="E281" s="215" t="s">
        <v>1268</v>
      </c>
      <c r="F281" s="216" t="s">
        <v>1269</v>
      </c>
      <c r="G281" s="217" t="s">
        <v>1270</v>
      </c>
      <c r="H281" s="218">
        <v>12</v>
      </c>
      <c r="I281" s="219"/>
      <c r="J281" s="220">
        <f>ROUND(I281*H281,2)</f>
        <v>0</v>
      </c>
      <c r="K281" s="216" t="s">
        <v>202</v>
      </c>
      <c r="L281" s="46"/>
      <c r="M281" s="221" t="s">
        <v>19</v>
      </c>
      <c r="N281" s="222" t="s">
        <v>46</v>
      </c>
      <c r="O281" s="86"/>
      <c r="P281" s="223">
        <f>O281*H281</f>
        <v>0</v>
      </c>
      <c r="Q281" s="223">
        <v>0</v>
      </c>
      <c r="R281" s="223">
        <f>Q281*H281</f>
        <v>0</v>
      </c>
      <c r="S281" s="223">
        <v>0</v>
      </c>
      <c r="T281" s="224">
        <f>S281*H281</f>
        <v>0</v>
      </c>
      <c r="U281" s="40"/>
      <c r="V281" s="40"/>
      <c r="W281" s="40"/>
      <c r="X281" s="40"/>
      <c r="Y281" s="40"/>
      <c r="Z281" s="40"/>
      <c r="AA281" s="40"/>
      <c r="AB281" s="40"/>
      <c r="AC281" s="40"/>
      <c r="AD281" s="40"/>
      <c r="AE281" s="40"/>
      <c r="AR281" s="225" t="s">
        <v>1239</v>
      </c>
      <c r="AT281" s="225" t="s">
        <v>150</v>
      </c>
      <c r="AU281" s="225" t="s">
        <v>167</v>
      </c>
      <c r="AY281" s="19" t="s">
        <v>147</v>
      </c>
      <c r="BE281" s="226">
        <f>IF(N281="základní",J281,0)</f>
        <v>0</v>
      </c>
      <c r="BF281" s="226">
        <f>IF(N281="snížená",J281,0)</f>
        <v>0</v>
      </c>
      <c r="BG281" s="226">
        <f>IF(N281="zákl. přenesená",J281,0)</f>
        <v>0</v>
      </c>
      <c r="BH281" s="226">
        <f>IF(N281="sníž. přenesená",J281,0)</f>
        <v>0</v>
      </c>
      <c r="BI281" s="226">
        <f>IF(N281="nulová",J281,0)</f>
        <v>0</v>
      </c>
      <c r="BJ281" s="19" t="s">
        <v>82</v>
      </c>
      <c r="BK281" s="226">
        <f>ROUND(I281*H281,2)</f>
        <v>0</v>
      </c>
      <c r="BL281" s="19" t="s">
        <v>1239</v>
      </c>
      <c r="BM281" s="225" t="s">
        <v>1271</v>
      </c>
    </row>
    <row r="282" spans="1:65" s="2" customFormat="1" ht="16.5" customHeight="1">
      <c r="A282" s="40"/>
      <c r="B282" s="41"/>
      <c r="C282" s="214" t="s">
        <v>1272</v>
      </c>
      <c r="D282" s="214" t="s">
        <v>150</v>
      </c>
      <c r="E282" s="215" t="s">
        <v>1273</v>
      </c>
      <c r="F282" s="216" t="s">
        <v>1274</v>
      </c>
      <c r="G282" s="217" t="s">
        <v>1270</v>
      </c>
      <c r="H282" s="218">
        <v>2</v>
      </c>
      <c r="I282" s="219"/>
      <c r="J282" s="220">
        <f>ROUND(I282*H282,2)</f>
        <v>0</v>
      </c>
      <c r="K282" s="216" t="s">
        <v>202</v>
      </c>
      <c r="L282" s="46"/>
      <c r="M282" s="221" t="s">
        <v>19</v>
      </c>
      <c r="N282" s="222" t="s">
        <v>46</v>
      </c>
      <c r="O282" s="86"/>
      <c r="P282" s="223">
        <f>O282*H282</f>
        <v>0</v>
      </c>
      <c r="Q282" s="223">
        <v>0</v>
      </c>
      <c r="R282" s="223">
        <f>Q282*H282</f>
        <v>0</v>
      </c>
      <c r="S282" s="223">
        <v>0</v>
      </c>
      <c r="T282" s="224">
        <f>S282*H282</f>
        <v>0</v>
      </c>
      <c r="U282" s="40"/>
      <c r="V282" s="40"/>
      <c r="W282" s="40"/>
      <c r="X282" s="40"/>
      <c r="Y282" s="40"/>
      <c r="Z282" s="40"/>
      <c r="AA282" s="40"/>
      <c r="AB282" s="40"/>
      <c r="AC282" s="40"/>
      <c r="AD282" s="40"/>
      <c r="AE282" s="40"/>
      <c r="AR282" s="225" t="s">
        <v>1239</v>
      </c>
      <c r="AT282" s="225" t="s">
        <v>150</v>
      </c>
      <c r="AU282" s="225" t="s">
        <v>167</v>
      </c>
      <c r="AY282" s="19" t="s">
        <v>147</v>
      </c>
      <c r="BE282" s="226">
        <f>IF(N282="základní",J282,0)</f>
        <v>0</v>
      </c>
      <c r="BF282" s="226">
        <f>IF(N282="snížená",J282,0)</f>
        <v>0</v>
      </c>
      <c r="BG282" s="226">
        <f>IF(N282="zákl. přenesená",J282,0)</f>
        <v>0</v>
      </c>
      <c r="BH282" s="226">
        <f>IF(N282="sníž. přenesená",J282,0)</f>
        <v>0</v>
      </c>
      <c r="BI282" s="226">
        <f>IF(N282="nulová",J282,0)</f>
        <v>0</v>
      </c>
      <c r="BJ282" s="19" t="s">
        <v>82</v>
      </c>
      <c r="BK282" s="226">
        <f>ROUND(I282*H282,2)</f>
        <v>0</v>
      </c>
      <c r="BL282" s="19" t="s">
        <v>1239</v>
      </c>
      <c r="BM282" s="225" t="s">
        <v>1275</v>
      </c>
    </row>
    <row r="283" spans="1:65" s="2" customFormat="1" ht="16.5" customHeight="1">
      <c r="A283" s="40"/>
      <c r="B283" s="41"/>
      <c r="C283" s="214" t="s">
        <v>1276</v>
      </c>
      <c r="D283" s="214" t="s">
        <v>150</v>
      </c>
      <c r="E283" s="215" t="s">
        <v>1277</v>
      </c>
      <c r="F283" s="216" t="s">
        <v>1278</v>
      </c>
      <c r="G283" s="217" t="s">
        <v>1270</v>
      </c>
      <c r="H283" s="218">
        <v>56</v>
      </c>
      <c r="I283" s="219"/>
      <c r="J283" s="220">
        <f>ROUND(I283*H283,2)</f>
        <v>0</v>
      </c>
      <c r="K283" s="216" t="s">
        <v>202</v>
      </c>
      <c r="L283" s="46"/>
      <c r="M283" s="221" t="s">
        <v>19</v>
      </c>
      <c r="N283" s="222" t="s">
        <v>46</v>
      </c>
      <c r="O283" s="86"/>
      <c r="P283" s="223">
        <f>O283*H283</f>
        <v>0</v>
      </c>
      <c r="Q283" s="223">
        <v>0</v>
      </c>
      <c r="R283" s="223">
        <f>Q283*H283</f>
        <v>0</v>
      </c>
      <c r="S283" s="223">
        <v>0</v>
      </c>
      <c r="T283" s="224">
        <f>S283*H283</f>
        <v>0</v>
      </c>
      <c r="U283" s="40"/>
      <c r="V283" s="40"/>
      <c r="W283" s="40"/>
      <c r="X283" s="40"/>
      <c r="Y283" s="40"/>
      <c r="Z283" s="40"/>
      <c r="AA283" s="40"/>
      <c r="AB283" s="40"/>
      <c r="AC283" s="40"/>
      <c r="AD283" s="40"/>
      <c r="AE283" s="40"/>
      <c r="AR283" s="225" t="s">
        <v>1239</v>
      </c>
      <c r="AT283" s="225" t="s">
        <v>150</v>
      </c>
      <c r="AU283" s="225" t="s">
        <v>167</v>
      </c>
      <c r="AY283" s="19" t="s">
        <v>147</v>
      </c>
      <c r="BE283" s="226">
        <f>IF(N283="základní",J283,0)</f>
        <v>0</v>
      </c>
      <c r="BF283" s="226">
        <f>IF(N283="snížená",J283,0)</f>
        <v>0</v>
      </c>
      <c r="BG283" s="226">
        <f>IF(N283="zákl. přenesená",J283,0)</f>
        <v>0</v>
      </c>
      <c r="BH283" s="226">
        <f>IF(N283="sníž. přenesená",J283,0)</f>
        <v>0</v>
      </c>
      <c r="BI283" s="226">
        <f>IF(N283="nulová",J283,0)</f>
        <v>0</v>
      </c>
      <c r="BJ283" s="19" t="s">
        <v>82</v>
      </c>
      <c r="BK283" s="226">
        <f>ROUND(I283*H283,2)</f>
        <v>0</v>
      </c>
      <c r="BL283" s="19" t="s">
        <v>1239</v>
      </c>
      <c r="BM283" s="225" t="s">
        <v>1279</v>
      </c>
    </row>
    <row r="284" spans="1:65" s="2" customFormat="1" ht="16.5" customHeight="1">
      <c r="A284" s="40"/>
      <c r="B284" s="41"/>
      <c r="C284" s="214" t="s">
        <v>1280</v>
      </c>
      <c r="D284" s="214" t="s">
        <v>150</v>
      </c>
      <c r="E284" s="215" t="s">
        <v>1281</v>
      </c>
      <c r="F284" s="216" t="s">
        <v>1282</v>
      </c>
      <c r="G284" s="217" t="s">
        <v>1270</v>
      </c>
      <c r="H284" s="218">
        <v>86</v>
      </c>
      <c r="I284" s="219"/>
      <c r="J284" s="220">
        <f>ROUND(I284*H284,2)</f>
        <v>0</v>
      </c>
      <c r="K284" s="216" t="s">
        <v>202</v>
      </c>
      <c r="L284" s="46"/>
      <c r="M284" s="221" t="s">
        <v>19</v>
      </c>
      <c r="N284" s="222" t="s">
        <v>46</v>
      </c>
      <c r="O284" s="86"/>
      <c r="P284" s="223">
        <f>O284*H284</f>
        <v>0</v>
      </c>
      <c r="Q284" s="223">
        <v>0</v>
      </c>
      <c r="R284" s="223">
        <f>Q284*H284</f>
        <v>0</v>
      </c>
      <c r="S284" s="223">
        <v>0</v>
      </c>
      <c r="T284" s="224">
        <f>S284*H284</f>
        <v>0</v>
      </c>
      <c r="U284" s="40"/>
      <c r="V284" s="40"/>
      <c r="W284" s="40"/>
      <c r="X284" s="40"/>
      <c r="Y284" s="40"/>
      <c r="Z284" s="40"/>
      <c r="AA284" s="40"/>
      <c r="AB284" s="40"/>
      <c r="AC284" s="40"/>
      <c r="AD284" s="40"/>
      <c r="AE284" s="40"/>
      <c r="AR284" s="225" t="s">
        <v>1239</v>
      </c>
      <c r="AT284" s="225" t="s">
        <v>150</v>
      </c>
      <c r="AU284" s="225" t="s">
        <v>167</v>
      </c>
      <c r="AY284" s="19" t="s">
        <v>147</v>
      </c>
      <c r="BE284" s="226">
        <f>IF(N284="základní",J284,0)</f>
        <v>0</v>
      </c>
      <c r="BF284" s="226">
        <f>IF(N284="snížená",J284,0)</f>
        <v>0</v>
      </c>
      <c r="BG284" s="226">
        <f>IF(N284="zákl. přenesená",J284,0)</f>
        <v>0</v>
      </c>
      <c r="BH284" s="226">
        <f>IF(N284="sníž. přenesená",J284,0)</f>
        <v>0</v>
      </c>
      <c r="BI284" s="226">
        <f>IF(N284="nulová",J284,0)</f>
        <v>0</v>
      </c>
      <c r="BJ284" s="19" t="s">
        <v>82</v>
      </c>
      <c r="BK284" s="226">
        <f>ROUND(I284*H284,2)</f>
        <v>0</v>
      </c>
      <c r="BL284" s="19" t="s">
        <v>1239</v>
      </c>
      <c r="BM284" s="225" t="s">
        <v>1283</v>
      </c>
    </row>
    <row r="285" spans="1:65" s="2" customFormat="1" ht="16.5" customHeight="1">
      <c r="A285" s="40"/>
      <c r="B285" s="41"/>
      <c r="C285" s="214" t="s">
        <v>1284</v>
      </c>
      <c r="D285" s="214" t="s">
        <v>150</v>
      </c>
      <c r="E285" s="215" t="s">
        <v>1285</v>
      </c>
      <c r="F285" s="216" t="s">
        <v>1286</v>
      </c>
      <c r="G285" s="217" t="s">
        <v>1287</v>
      </c>
      <c r="H285" s="218">
        <v>1</v>
      </c>
      <c r="I285" s="219"/>
      <c r="J285" s="220">
        <f>ROUND(I285*H285,2)</f>
        <v>0</v>
      </c>
      <c r="K285" s="216" t="s">
        <v>202</v>
      </c>
      <c r="L285" s="46"/>
      <c r="M285" s="221" t="s">
        <v>19</v>
      </c>
      <c r="N285" s="222" t="s">
        <v>46</v>
      </c>
      <c r="O285" s="86"/>
      <c r="P285" s="223">
        <f>O285*H285</f>
        <v>0</v>
      </c>
      <c r="Q285" s="223">
        <v>0</v>
      </c>
      <c r="R285" s="223">
        <f>Q285*H285</f>
        <v>0</v>
      </c>
      <c r="S285" s="223">
        <v>0</v>
      </c>
      <c r="T285" s="224">
        <f>S285*H285</f>
        <v>0</v>
      </c>
      <c r="U285" s="40"/>
      <c r="V285" s="40"/>
      <c r="W285" s="40"/>
      <c r="X285" s="40"/>
      <c r="Y285" s="40"/>
      <c r="Z285" s="40"/>
      <c r="AA285" s="40"/>
      <c r="AB285" s="40"/>
      <c r="AC285" s="40"/>
      <c r="AD285" s="40"/>
      <c r="AE285" s="40"/>
      <c r="AR285" s="225" t="s">
        <v>155</v>
      </c>
      <c r="AT285" s="225" t="s">
        <v>150</v>
      </c>
      <c r="AU285" s="225" t="s">
        <v>167</v>
      </c>
      <c r="AY285" s="19" t="s">
        <v>147</v>
      </c>
      <c r="BE285" s="226">
        <f>IF(N285="základní",J285,0)</f>
        <v>0</v>
      </c>
      <c r="BF285" s="226">
        <f>IF(N285="snížená",J285,0)</f>
        <v>0</v>
      </c>
      <c r="BG285" s="226">
        <f>IF(N285="zákl. přenesená",J285,0)</f>
        <v>0</v>
      </c>
      <c r="BH285" s="226">
        <f>IF(N285="sníž. přenesená",J285,0)</f>
        <v>0</v>
      </c>
      <c r="BI285" s="226">
        <f>IF(N285="nulová",J285,0)</f>
        <v>0</v>
      </c>
      <c r="BJ285" s="19" t="s">
        <v>82</v>
      </c>
      <c r="BK285" s="226">
        <f>ROUND(I285*H285,2)</f>
        <v>0</v>
      </c>
      <c r="BL285" s="19" t="s">
        <v>155</v>
      </c>
      <c r="BM285" s="225" t="s">
        <v>1288</v>
      </c>
    </row>
    <row r="286" spans="1:47" s="2" customFormat="1" ht="12">
      <c r="A286" s="40"/>
      <c r="B286" s="41"/>
      <c r="C286" s="42"/>
      <c r="D286" s="234" t="s">
        <v>213</v>
      </c>
      <c r="E286" s="42"/>
      <c r="F286" s="265" t="s">
        <v>1289</v>
      </c>
      <c r="G286" s="42"/>
      <c r="H286" s="42"/>
      <c r="I286" s="229"/>
      <c r="J286" s="42"/>
      <c r="K286" s="42"/>
      <c r="L286" s="46"/>
      <c r="M286" s="230"/>
      <c r="N286" s="231"/>
      <c r="O286" s="86"/>
      <c r="P286" s="86"/>
      <c r="Q286" s="86"/>
      <c r="R286" s="86"/>
      <c r="S286" s="86"/>
      <c r="T286" s="87"/>
      <c r="U286" s="40"/>
      <c r="V286" s="40"/>
      <c r="W286" s="40"/>
      <c r="X286" s="40"/>
      <c r="Y286" s="40"/>
      <c r="Z286" s="40"/>
      <c r="AA286" s="40"/>
      <c r="AB286" s="40"/>
      <c r="AC286" s="40"/>
      <c r="AD286" s="40"/>
      <c r="AE286" s="40"/>
      <c r="AT286" s="19" t="s">
        <v>213</v>
      </c>
      <c r="AU286" s="19" t="s">
        <v>167</v>
      </c>
    </row>
    <row r="287" spans="1:65" s="2" customFormat="1" ht="16.5" customHeight="1">
      <c r="A287" s="40"/>
      <c r="B287" s="41"/>
      <c r="C287" s="214" t="s">
        <v>1290</v>
      </c>
      <c r="D287" s="214" t="s">
        <v>150</v>
      </c>
      <c r="E287" s="215" t="s">
        <v>1291</v>
      </c>
      <c r="F287" s="216" t="s">
        <v>1292</v>
      </c>
      <c r="G287" s="217" t="s">
        <v>1129</v>
      </c>
      <c r="H287" s="218">
        <v>1</v>
      </c>
      <c r="I287" s="219"/>
      <c r="J287" s="220">
        <f>ROUND(I287*H287,2)</f>
        <v>0</v>
      </c>
      <c r="K287" s="216" t="s">
        <v>202</v>
      </c>
      <c r="L287" s="46"/>
      <c r="M287" s="221" t="s">
        <v>19</v>
      </c>
      <c r="N287" s="222" t="s">
        <v>46</v>
      </c>
      <c r="O287" s="86"/>
      <c r="P287" s="223">
        <f>O287*H287</f>
        <v>0</v>
      </c>
      <c r="Q287" s="223">
        <v>0</v>
      </c>
      <c r="R287" s="223">
        <f>Q287*H287</f>
        <v>0</v>
      </c>
      <c r="S287" s="223">
        <v>0</v>
      </c>
      <c r="T287" s="224">
        <f>S287*H287</f>
        <v>0</v>
      </c>
      <c r="U287" s="40"/>
      <c r="V287" s="40"/>
      <c r="W287" s="40"/>
      <c r="X287" s="40"/>
      <c r="Y287" s="40"/>
      <c r="Z287" s="40"/>
      <c r="AA287" s="40"/>
      <c r="AB287" s="40"/>
      <c r="AC287" s="40"/>
      <c r="AD287" s="40"/>
      <c r="AE287" s="40"/>
      <c r="AR287" s="225" t="s">
        <v>211</v>
      </c>
      <c r="AT287" s="225" t="s">
        <v>150</v>
      </c>
      <c r="AU287" s="225" t="s">
        <v>167</v>
      </c>
      <c r="AY287" s="19" t="s">
        <v>147</v>
      </c>
      <c r="BE287" s="226">
        <f>IF(N287="základní",J287,0)</f>
        <v>0</v>
      </c>
      <c r="BF287" s="226">
        <f>IF(N287="snížená",J287,0)</f>
        <v>0</v>
      </c>
      <c r="BG287" s="226">
        <f>IF(N287="zákl. přenesená",J287,0)</f>
        <v>0</v>
      </c>
      <c r="BH287" s="226">
        <f>IF(N287="sníž. přenesená",J287,0)</f>
        <v>0</v>
      </c>
      <c r="BI287" s="226">
        <f>IF(N287="nulová",J287,0)</f>
        <v>0</v>
      </c>
      <c r="BJ287" s="19" t="s">
        <v>82</v>
      </c>
      <c r="BK287" s="226">
        <f>ROUND(I287*H287,2)</f>
        <v>0</v>
      </c>
      <c r="BL287" s="19" t="s">
        <v>211</v>
      </c>
      <c r="BM287" s="225" t="s">
        <v>1293</v>
      </c>
    </row>
    <row r="288" spans="1:47" s="2" customFormat="1" ht="12">
      <c r="A288" s="40"/>
      <c r="B288" s="41"/>
      <c r="C288" s="42"/>
      <c r="D288" s="234" t="s">
        <v>213</v>
      </c>
      <c r="E288" s="42"/>
      <c r="F288" s="265" t="s">
        <v>1294</v>
      </c>
      <c r="G288" s="42"/>
      <c r="H288" s="42"/>
      <c r="I288" s="229"/>
      <c r="J288" s="42"/>
      <c r="K288" s="42"/>
      <c r="L288" s="46"/>
      <c r="M288" s="230"/>
      <c r="N288" s="231"/>
      <c r="O288" s="86"/>
      <c r="P288" s="86"/>
      <c r="Q288" s="86"/>
      <c r="R288" s="86"/>
      <c r="S288" s="86"/>
      <c r="T288" s="87"/>
      <c r="U288" s="40"/>
      <c r="V288" s="40"/>
      <c r="W288" s="40"/>
      <c r="X288" s="40"/>
      <c r="Y288" s="40"/>
      <c r="Z288" s="40"/>
      <c r="AA288" s="40"/>
      <c r="AB288" s="40"/>
      <c r="AC288" s="40"/>
      <c r="AD288" s="40"/>
      <c r="AE288" s="40"/>
      <c r="AT288" s="19" t="s">
        <v>213</v>
      </c>
      <c r="AU288" s="19" t="s">
        <v>167</v>
      </c>
    </row>
    <row r="289" spans="1:63" s="12" customFormat="1" ht="22.8" customHeight="1">
      <c r="A289" s="12"/>
      <c r="B289" s="198"/>
      <c r="C289" s="199"/>
      <c r="D289" s="200" t="s">
        <v>74</v>
      </c>
      <c r="E289" s="212" t="s">
        <v>1295</v>
      </c>
      <c r="F289" s="212" t="s">
        <v>1296</v>
      </c>
      <c r="G289" s="199"/>
      <c r="H289" s="199"/>
      <c r="I289" s="202"/>
      <c r="J289" s="213">
        <f>BK289</f>
        <v>0</v>
      </c>
      <c r="K289" s="199"/>
      <c r="L289" s="204"/>
      <c r="M289" s="205"/>
      <c r="N289" s="206"/>
      <c r="O289" s="206"/>
      <c r="P289" s="207">
        <f>SUM(P290:P313)</f>
        <v>0</v>
      </c>
      <c r="Q289" s="206"/>
      <c r="R289" s="207">
        <f>SUM(R290:R313)</f>
        <v>0.00508</v>
      </c>
      <c r="S289" s="206"/>
      <c r="T289" s="208">
        <f>SUM(T290:T313)</f>
        <v>0</v>
      </c>
      <c r="U289" s="12"/>
      <c r="V289" s="12"/>
      <c r="W289" s="12"/>
      <c r="X289" s="12"/>
      <c r="Y289" s="12"/>
      <c r="Z289" s="12"/>
      <c r="AA289" s="12"/>
      <c r="AB289" s="12"/>
      <c r="AC289" s="12"/>
      <c r="AD289" s="12"/>
      <c r="AE289" s="12"/>
      <c r="AR289" s="209" t="s">
        <v>84</v>
      </c>
      <c r="AT289" s="210" t="s">
        <v>74</v>
      </c>
      <c r="AU289" s="210" t="s">
        <v>82</v>
      </c>
      <c r="AY289" s="209" t="s">
        <v>147</v>
      </c>
      <c r="BK289" s="211">
        <f>SUM(BK290:BK313)</f>
        <v>0</v>
      </c>
    </row>
    <row r="290" spans="1:65" s="2" customFormat="1" ht="16.5" customHeight="1">
      <c r="A290" s="40"/>
      <c r="B290" s="41"/>
      <c r="C290" s="214" t="s">
        <v>1297</v>
      </c>
      <c r="D290" s="214" t="s">
        <v>150</v>
      </c>
      <c r="E290" s="215" t="s">
        <v>1298</v>
      </c>
      <c r="F290" s="216" t="s">
        <v>1299</v>
      </c>
      <c r="G290" s="217" t="s">
        <v>170</v>
      </c>
      <c r="H290" s="218">
        <v>16</v>
      </c>
      <c r="I290" s="219"/>
      <c r="J290" s="220">
        <f>ROUND(I290*H290,2)</f>
        <v>0</v>
      </c>
      <c r="K290" s="216" t="s">
        <v>154</v>
      </c>
      <c r="L290" s="46"/>
      <c r="M290" s="221" t="s">
        <v>19</v>
      </c>
      <c r="N290" s="222" t="s">
        <v>46</v>
      </c>
      <c r="O290" s="86"/>
      <c r="P290" s="223">
        <f>O290*H290</f>
        <v>0</v>
      </c>
      <c r="Q290" s="223">
        <v>0</v>
      </c>
      <c r="R290" s="223">
        <f>Q290*H290</f>
        <v>0</v>
      </c>
      <c r="S290" s="223">
        <v>0</v>
      </c>
      <c r="T290" s="224">
        <f>S290*H290</f>
        <v>0</v>
      </c>
      <c r="U290" s="40"/>
      <c r="V290" s="40"/>
      <c r="W290" s="40"/>
      <c r="X290" s="40"/>
      <c r="Y290" s="40"/>
      <c r="Z290" s="40"/>
      <c r="AA290" s="40"/>
      <c r="AB290" s="40"/>
      <c r="AC290" s="40"/>
      <c r="AD290" s="40"/>
      <c r="AE290" s="40"/>
      <c r="AR290" s="225" t="s">
        <v>211</v>
      </c>
      <c r="AT290" s="225" t="s">
        <v>150</v>
      </c>
      <c r="AU290" s="225" t="s">
        <v>84</v>
      </c>
      <c r="AY290" s="19" t="s">
        <v>147</v>
      </c>
      <c r="BE290" s="226">
        <f>IF(N290="základní",J290,0)</f>
        <v>0</v>
      </c>
      <c r="BF290" s="226">
        <f>IF(N290="snížená",J290,0)</f>
        <v>0</v>
      </c>
      <c r="BG290" s="226">
        <f>IF(N290="zákl. přenesená",J290,0)</f>
        <v>0</v>
      </c>
      <c r="BH290" s="226">
        <f>IF(N290="sníž. přenesená",J290,0)</f>
        <v>0</v>
      </c>
      <c r="BI290" s="226">
        <f>IF(N290="nulová",J290,0)</f>
        <v>0</v>
      </c>
      <c r="BJ290" s="19" t="s">
        <v>82</v>
      </c>
      <c r="BK290" s="226">
        <f>ROUND(I290*H290,2)</f>
        <v>0</v>
      </c>
      <c r="BL290" s="19" t="s">
        <v>211</v>
      </c>
      <c r="BM290" s="225" t="s">
        <v>1300</v>
      </c>
    </row>
    <row r="291" spans="1:47" s="2" customFormat="1" ht="12">
      <c r="A291" s="40"/>
      <c r="B291" s="41"/>
      <c r="C291" s="42"/>
      <c r="D291" s="227" t="s">
        <v>157</v>
      </c>
      <c r="E291" s="42"/>
      <c r="F291" s="228" t="s">
        <v>1301</v>
      </c>
      <c r="G291" s="42"/>
      <c r="H291" s="42"/>
      <c r="I291" s="229"/>
      <c r="J291" s="42"/>
      <c r="K291" s="42"/>
      <c r="L291" s="46"/>
      <c r="M291" s="230"/>
      <c r="N291" s="231"/>
      <c r="O291" s="86"/>
      <c r="P291" s="86"/>
      <c r="Q291" s="86"/>
      <c r="R291" s="86"/>
      <c r="S291" s="86"/>
      <c r="T291" s="87"/>
      <c r="U291" s="40"/>
      <c r="V291" s="40"/>
      <c r="W291" s="40"/>
      <c r="X291" s="40"/>
      <c r="Y291" s="40"/>
      <c r="Z291" s="40"/>
      <c r="AA291" s="40"/>
      <c r="AB291" s="40"/>
      <c r="AC291" s="40"/>
      <c r="AD291" s="40"/>
      <c r="AE291" s="40"/>
      <c r="AT291" s="19" t="s">
        <v>157</v>
      </c>
      <c r="AU291" s="19" t="s">
        <v>84</v>
      </c>
    </row>
    <row r="292" spans="1:65" s="2" customFormat="1" ht="16.5" customHeight="1">
      <c r="A292" s="40"/>
      <c r="B292" s="41"/>
      <c r="C292" s="271" t="s">
        <v>1302</v>
      </c>
      <c r="D292" s="271" t="s">
        <v>660</v>
      </c>
      <c r="E292" s="272" t="s">
        <v>1303</v>
      </c>
      <c r="F292" s="273" t="s">
        <v>1304</v>
      </c>
      <c r="G292" s="274" t="s">
        <v>170</v>
      </c>
      <c r="H292" s="275">
        <v>16</v>
      </c>
      <c r="I292" s="276"/>
      <c r="J292" s="277">
        <f>ROUND(I292*H292,2)</f>
        <v>0</v>
      </c>
      <c r="K292" s="273" t="s">
        <v>154</v>
      </c>
      <c r="L292" s="278"/>
      <c r="M292" s="279" t="s">
        <v>19</v>
      </c>
      <c r="N292" s="280" t="s">
        <v>46</v>
      </c>
      <c r="O292" s="86"/>
      <c r="P292" s="223">
        <f>O292*H292</f>
        <v>0</v>
      </c>
      <c r="Q292" s="223">
        <v>0.00025</v>
      </c>
      <c r="R292" s="223">
        <f>Q292*H292</f>
        <v>0.004</v>
      </c>
      <c r="S292" s="223">
        <v>0</v>
      </c>
      <c r="T292" s="224">
        <f>S292*H292</f>
        <v>0</v>
      </c>
      <c r="U292" s="40"/>
      <c r="V292" s="40"/>
      <c r="W292" s="40"/>
      <c r="X292" s="40"/>
      <c r="Y292" s="40"/>
      <c r="Z292" s="40"/>
      <c r="AA292" s="40"/>
      <c r="AB292" s="40"/>
      <c r="AC292" s="40"/>
      <c r="AD292" s="40"/>
      <c r="AE292" s="40"/>
      <c r="AR292" s="225" t="s">
        <v>382</v>
      </c>
      <c r="AT292" s="225" t="s">
        <v>660</v>
      </c>
      <c r="AU292" s="225" t="s">
        <v>84</v>
      </c>
      <c r="AY292" s="19" t="s">
        <v>147</v>
      </c>
      <c r="BE292" s="226">
        <f>IF(N292="základní",J292,0)</f>
        <v>0</v>
      </c>
      <c r="BF292" s="226">
        <f>IF(N292="snížená",J292,0)</f>
        <v>0</v>
      </c>
      <c r="BG292" s="226">
        <f>IF(N292="zákl. přenesená",J292,0)</f>
        <v>0</v>
      </c>
      <c r="BH292" s="226">
        <f>IF(N292="sníž. přenesená",J292,0)</f>
        <v>0</v>
      </c>
      <c r="BI292" s="226">
        <f>IF(N292="nulová",J292,0)</f>
        <v>0</v>
      </c>
      <c r="BJ292" s="19" t="s">
        <v>82</v>
      </c>
      <c r="BK292" s="226">
        <f>ROUND(I292*H292,2)</f>
        <v>0</v>
      </c>
      <c r="BL292" s="19" t="s">
        <v>211</v>
      </c>
      <c r="BM292" s="225" t="s">
        <v>1305</v>
      </c>
    </row>
    <row r="293" spans="1:65" s="2" customFormat="1" ht="16.5" customHeight="1">
      <c r="A293" s="40"/>
      <c r="B293" s="41"/>
      <c r="C293" s="214" t="s">
        <v>1306</v>
      </c>
      <c r="D293" s="214" t="s">
        <v>150</v>
      </c>
      <c r="E293" s="215" t="s">
        <v>1307</v>
      </c>
      <c r="F293" s="216" t="s">
        <v>1308</v>
      </c>
      <c r="G293" s="217" t="s">
        <v>442</v>
      </c>
      <c r="H293" s="218">
        <v>12</v>
      </c>
      <c r="I293" s="219"/>
      <c r="J293" s="220">
        <f>ROUND(I293*H293,2)</f>
        <v>0</v>
      </c>
      <c r="K293" s="216" t="s">
        <v>154</v>
      </c>
      <c r="L293" s="46"/>
      <c r="M293" s="221" t="s">
        <v>19</v>
      </c>
      <c r="N293" s="222" t="s">
        <v>46</v>
      </c>
      <c r="O293" s="86"/>
      <c r="P293" s="223">
        <f>O293*H293</f>
        <v>0</v>
      </c>
      <c r="Q293" s="223">
        <v>0</v>
      </c>
      <c r="R293" s="223">
        <f>Q293*H293</f>
        <v>0</v>
      </c>
      <c r="S293" s="223">
        <v>0</v>
      </c>
      <c r="T293" s="224">
        <f>S293*H293</f>
        <v>0</v>
      </c>
      <c r="U293" s="40"/>
      <c r="V293" s="40"/>
      <c r="W293" s="40"/>
      <c r="X293" s="40"/>
      <c r="Y293" s="40"/>
      <c r="Z293" s="40"/>
      <c r="AA293" s="40"/>
      <c r="AB293" s="40"/>
      <c r="AC293" s="40"/>
      <c r="AD293" s="40"/>
      <c r="AE293" s="40"/>
      <c r="AR293" s="225" t="s">
        <v>211</v>
      </c>
      <c r="AT293" s="225" t="s">
        <v>150</v>
      </c>
      <c r="AU293" s="225" t="s">
        <v>84</v>
      </c>
      <c r="AY293" s="19" t="s">
        <v>147</v>
      </c>
      <c r="BE293" s="226">
        <f>IF(N293="základní",J293,0)</f>
        <v>0</v>
      </c>
      <c r="BF293" s="226">
        <f>IF(N293="snížená",J293,0)</f>
        <v>0</v>
      </c>
      <c r="BG293" s="226">
        <f>IF(N293="zákl. přenesená",J293,0)</f>
        <v>0</v>
      </c>
      <c r="BH293" s="226">
        <f>IF(N293="sníž. přenesená",J293,0)</f>
        <v>0</v>
      </c>
      <c r="BI293" s="226">
        <f>IF(N293="nulová",J293,0)</f>
        <v>0</v>
      </c>
      <c r="BJ293" s="19" t="s">
        <v>82</v>
      </c>
      <c r="BK293" s="226">
        <f>ROUND(I293*H293,2)</f>
        <v>0</v>
      </c>
      <c r="BL293" s="19" t="s">
        <v>211</v>
      </c>
      <c r="BM293" s="225" t="s">
        <v>1309</v>
      </c>
    </row>
    <row r="294" spans="1:47" s="2" customFormat="1" ht="12">
      <c r="A294" s="40"/>
      <c r="B294" s="41"/>
      <c r="C294" s="42"/>
      <c r="D294" s="227" t="s">
        <v>157</v>
      </c>
      <c r="E294" s="42"/>
      <c r="F294" s="228" t="s">
        <v>1310</v>
      </c>
      <c r="G294" s="42"/>
      <c r="H294" s="42"/>
      <c r="I294" s="229"/>
      <c r="J294" s="42"/>
      <c r="K294" s="42"/>
      <c r="L294" s="46"/>
      <c r="M294" s="230"/>
      <c r="N294" s="231"/>
      <c r="O294" s="86"/>
      <c r="P294" s="86"/>
      <c r="Q294" s="86"/>
      <c r="R294" s="86"/>
      <c r="S294" s="86"/>
      <c r="T294" s="87"/>
      <c r="U294" s="40"/>
      <c r="V294" s="40"/>
      <c r="W294" s="40"/>
      <c r="X294" s="40"/>
      <c r="Y294" s="40"/>
      <c r="Z294" s="40"/>
      <c r="AA294" s="40"/>
      <c r="AB294" s="40"/>
      <c r="AC294" s="40"/>
      <c r="AD294" s="40"/>
      <c r="AE294" s="40"/>
      <c r="AT294" s="19" t="s">
        <v>157</v>
      </c>
      <c r="AU294" s="19" t="s">
        <v>84</v>
      </c>
    </row>
    <row r="295" spans="1:65" s="2" customFormat="1" ht="16.5" customHeight="1">
      <c r="A295" s="40"/>
      <c r="B295" s="41"/>
      <c r="C295" s="214" t="s">
        <v>1311</v>
      </c>
      <c r="D295" s="214" t="s">
        <v>150</v>
      </c>
      <c r="E295" s="215" t="s">
        <v>1312</v>
      </c>
      <c r="F295" s="216" t="s">
        <v>1313</v>
      </c>
      <c r="G295" s="217" t="s">
        <v>442</v>
      </c>
      <c r="H295" s="218">
        <v>12</v>
      </c>
      <c r="I295" s="219"/>
      <c r="J295" s="220">
        <f>ROUND(I295*H295,2)</f>
        <v>0</v>
      </c>
      <c r="K295" s="216" t="s">
        <v>154</v>
      </c>
      <c r="L295" s="46"/>
      <c r="M295" s="221" t="s">
        <v>19</v>
      </c>
      <c r="N295" s="222" t="s">
        <v>46</v>
      </c>
      <c r="O295" s="86"/>
      <c r="P295" s="223">
        <f>O295*H295</f>
        <v>0</v>
      </c>
      <c r="Q295" s="223">
        <v>0</v>
      </c>
      <c r="R295" s="223">
        <f>Q295*H295</f>
        <v>0</v>
      </c>
      <c r="S295" s="223">
        <v>0</v>
      </c>
      <c r="T295" s="224">
        <f>S295*H295</f>
        <v>0</v>
      </c>
      <c r="U295" s="40"/>
      <c r="V295" s="40"/>
      <c r="W295" s="40"/>
      <c r="X295" s="40"/>
      <c r="Y295" s="40"/>
      <c r="Z295" s="40"/>
      <c r="AA295" s="40"/>
      <c r="AB295" s="40"/>
      <c r="AC295" s="40"/>
      <c r="AD295" s="40"/>
      <c r="AE295" s="40"/>
      <c r="AR295" s="225" t="s">
        <v>211</v>
      </c>
      <c r="AT295" s="225" t="s">
        <v>150</v>
      </c>
      <c r="AU295" s="225" t="s">
        <v>84</v>
      </c>
      <c r="AY295" s="19" t="s">
        <v>147</v>
      </c>
      <c r="BE295" s="226">
        <f>IF(N295="základní",J295,0)</f>
        <v>0</v>
      </c>
      <c r="BF295" s="226">
        <f>IF(N295="snížená",J295,0)</f>
        <v>0</v>
      </c>
      <c r="BG295" s="226">
        <f>IF(N295="zákl. přenesená",J295,0)</f>
        <v>0</v>
      </c>
      <c r="BH295" s="226">
        <f>IF(N295="sníž. přenesená",J295,0)</f>
        <v>0</v>
      </c>
      <c r="BI295" s="226">
        <f>IF(N295="nulová",J295,0)</f>
        <v>0</v>
      </c>
      <c r="BJ295" s="19" t="s">
        <v>82</v>
      </c>
      <c r="BK295" s="226">
        <f>ROUND(I295*H295,2)</f>
        <v>0</v>
      </c>
      <c r="BL295" s="19" t="s">
        <v>211</v>
      </c>
      <c r="BM295" s="225" t="s">
        <v>1314</v>
      </c>
    </row>
    <row r="296" spans="1:47" s="2" customFormat="1" ht="12">
      <c r="A296" s="40"/>
      <c r="B296" s="41"/>
      <c r="C296" s="42"/>
      <c r="D296" s="227" t="s">
        <v>157</v>
      </c>
      <c r="E296" s="42"/>
      <c r="F296" s="228" t="s">
        <v>1315</v>
      </c>
      <c r="G296" s="42"/>
      <c r="H296" s="42"/>
      <c r="I296" s="229"/>
      <c r="J296" s="42"/>
      <c r="K296" s="42"/>
      <c r="L296" s="46"/>
      <c r="M296" s="230"/>
      <c r="N296" s="231"/>
      <c r="O296" s="86"/>
      <c r="P296" s="86"/>
      <c r="Q296" s="86"/>
      <c r="R296" s="86"/>
      <c r="S296" s="86"/>
      <c r="T296" s="87"/>
      <c r="U296" s="40"/>
      <c r="V296" s="40"/>
      <c r="W296" s="40"/>
      <c r="X296" s="40"/>
      <c r="Y296" s="40"/>
      <c r="Z296" s="40"/>
      <c r="AA296" s="40"/>
      <c r="AB296" s="40"/>
      <c r="AC296" s="40"/>
      <c r="AD296" s="40"/>
      <c r="AE296" s="40"/>
      <c r="AT296" s="19" t="s">
        <v>157</v>
      </c>
      <c r="AU296" s="19" t="s">
        <v>84</v>
      </c>
    </row>
    <row r="297" spans="1:65" s="2" customFormat="1" ht="16.5" customHeight="1">
      <c r="A297" s="40"/>
      <c r="B297" s="41"/>
      <c r="C297" s="214" t="s">
        <v>1316</v>
      </c>
      <c r="D297" s="214" t="s">
        <v>150</v>
      </c>
      <c r="E297" s="215" t="s">
        <v>1317</v>
      </c>
      <c r="F297" s="216" t="s">
        <v>1318</v>
      </c>
      <c r="G297" s="217" t="s">
        <v>442</v>
      </c>
      <c r="H297" s="218">
        <v>11</v>
      </c>
      <c r="I297" s="219"/>
      <c r="J297" s="220">
        <f>ROUND(I297*H297,2)</f>
        <v>0</v>
      </c>
      <c r="K297" s="216" t="s">
        <v>154</v>
      </c>
      <c r="L297" s="46"/>
      <c r="M297" s="221" t="s">
        <v>19</v>
      </c>
      <c r="N297" s="222" t="s">
        <v>46</v>
      </c>
      <c r="O297" s="86"/>
      <c r="P297" s="223">
        <f>O297*H297</f>
        <v>0</v>
      </c>
      <c r="Q297" s="223">
        <v>0</v>
      </c>
      <c r="R297" s="223">
        <f>Q297*H297</f>
        <v>0</v>
      </c>
      <c r="S297" s="223">
        <v>0</v>
      </c>
      <c r="T297" s="224">
        <f>S297*H297</f>
        <v>0</v>
      </c>
      <c r="U297" s="40"/>
      <c r="V297" s="40"/>
      <c r="W297" s="40"/>
      <c r="X297" s="40"/>
      <c r="Y297" s="40"/>
      <c r="Z297" s="40"/>
      <c r="AA297" s="40"/>
      <c r="AB297" s="40"/>
      <c r="AC297" s="40"/>
      <c r="AD297" s="40"/>
      <c r="AE297" s="40"/>
      <c r="AR297" s="225" t="s">
        <v>211</v>
      </c>
      <c r="AT297" s="225" t="s">
        <v>150</v>
      </c>
      <c r="AU297" s="225" t="s">
        <v>84</v>
      </c>
      <c r="AY297" s="19" t="s">
        <v>147</v>
      </c>
      <c r="BE297" s="226">
        <f>IF(N297="základní",J297,0)</f>
        <v>0</v>
      </c>
      <c r="BF297" s="226">
        <f>IF(N297="snížená",J297,0)</f>
        <v>0</v>
      </c>
      <c r="BG297" s="226">
        <f>IF(N297="zákl. přenesená",J297,0)</f>
        <v>0</v>
      </c>
      <c r="BH297" s="226">
        <f>IF(N297="sníž. přenesená",J297,0)</f>
        <v>0</v>
      </c>
      <c r="BI297" s="226">
        <f>IF(N297="nulová",J297,0)</f>
        <v>0</v>
      </c>
      <c r="BJ297" s="19" t="s">
        <v>82</v>
      </c>
      <c r="BK297" s="226">
        <f>ROUND(I297*H297,2)</f>
        <v>0</v>
      </c>
      <c r="BL297" s="19" t="s">
        <v>211</v>
      </c>
      <c r="BM297" s="225" t="s">
        <v>1319</v>
      </c>
    </row>
    <row r="298" spans="1:47" s="2" customFormat="1" ht="12">
      <c r="A298" s="40"/>
      <c r="B298" s="41"/>
      <c r="C298" s="42"/>
      <c r="D298" s="227" t="s">
        <v>157</v>
      </c>
      <c r="E298" s="42"/>
      <c r="F298" s="228" t="s">
        <v>1320</v>
      </c>
      <c r="G298" s="42"/>
      <c r="H298" s="42"/>
      <c r="I298" s="229"/>
      <c r="J298" s="42"/>
      <c r="K298" s="42"/>
      <c r="L298" s="46"/>
      <c r="M298" s="230"/>
      <c r="N298" s="231"/>
      <c r="O298" s="86"/>
      <c r="P298" s="86"/>
      <c r="Q298" s="86"/>
      <c r="R298" s="86"/>
      <c r="S298" s="86"/>
      <c r="T298" s="87"/>
      <c r="U298" s="40"/>
      <c r="V298" s="40"/>
      <c r="W298" s="40"/>
      <c r="X298" s="40"/>
      <c r="Y298" s="40"/>
      <c r="Z298" s="40"/>
      <c r="AA298" s="40"/>
      <c r="AB298" s="40"/>
      <c r="AC298" s="40"/>
      <c r="AD298" s="40"/>
      <c r="AE298" s="40"/>
      <c r="AT298" s="19" t="s">
        <v>157</v>
      </c>
      <c r="AU298" s="19" t="s">
        <v>84</v>
      </c>
    </row>
    <row r="299" spans="1:65" s="2" customFormat="1" ht="24.15" customHeight="1">
      <c r="A299" s="40"/>
      <c r="B299" s="41"/>
      <c r="C299" s="271" t="s">
        <v>1321</v>
      </c>
      <c r="D299" s="271" t="s">
        <v>660</v>
      </c>
      <c r="E299" s="272" t="s">
        <v>1322</v>
      </c>
      <c r="F299" s="273" t="s">
        <v>1323</v>
      </c>
      <c r="G299" s="274" t="s">
        <v>442</v>
      </c>
      <c r="H299" s="275">
        <v>12</v>
      </c>
      <c r="I299" s="276"/>
      <c r="J299" s="277">
        <f>ROUND(I299*H299,2)</f>
        <v>0</v>
      </c>
      <c r="K299" s="273" t="s">
        <v>202</v>
      </c>
      <c r="L299" s="278"/>
      <c r="M299" s="279" t="s">
        <v>19</v>
      </c>
      <c r="N299" s="280" t="s">
        <v>46</v>
      </c>
      <c r="O299" s="86"/>
      <c r="P299" s="223">
        <f>O299*H299</f>
        <v>0</v>
      </c>
      <c r="Q299" s="223">
        <v>0</v>
      </c>
      <c r="R299" s="223">
        <f>Q299*H299</f>
        <v>0</v>
      </c>
      <c r="S299" s="223">
        <v>0</v>
      </c>
      <c r="T299" s="224">
        <f>S299*H299</f>
        <v>0</v>
      </c>
      <c r="U299" s="40"/>
      <c r="V299" s="40"/>
      <c r="W299" s="40"/>
      <c r="X299" s="40"/>
      <c r="Y299" s="40"/>
      <c r="Z299" s="40"/>
      <c r="AA299" s="40"/>
      <c r="AB299" s="40"/>
      <c r="AC299" s="40"/>
      <c r="AD299" s="40"/>
      <c r="AE299" s="40"/>
      <c r="AR299" s="225" t="s">
        <v>382</v>
      </c>
      <c r="AT299" s="225" t="s">
        <v>660</v>
      </c>
      <c r="AU299" s="225" t="s">
        <v>84</v>
      </c>
      <c r="AY299" s="19" t="s">
        <v>147</v>
      </c>
      <c r="BE299" s="226">
        <f>IF(N299="základní",J299,0)</f>
        <v>0</v>
      </c>
      <c r="BF299" s="226">
        <f>IF(N299="snížená",J299,0)</f>
        <v>0</v>
      </c>
      <c r="BG299" s="226">
        <f>IF(N299="zákl. přenesená",J299,0)</f>
        <v>0</v>
      </c>
      <c r="BH299" s="226">
        <f>IF(N299="sníž. přenesená",J299,0)</f>
        <v>0</v>
      </c>
      <c r="BI299" s="226">
        <f>IF(N299="nulová",J299,0)</f>
        <v>0</v>
      </c>
      <c r="BJ299" s="19" t="s">
        <v>82</v>
      </c>
      <c r="BK299" s="226">
        <f>ROUND(I299*H299,2)</f>
        <v>0</v>
      </c>
      <c r="BL299" s="19" t="s">
        <v>211</v>
      </c>
      <c r="BM299" s="225" t="s">
        <v>1324</v>
      </c>
    </row>
    <row r="300" spans="1:65" s="2" customFormat="1" ht="16.5" customHeight="1">
      <c r="A300" s="40"/>
      <c r="B300" s="41"/>
      <c r="C300" s="214" t="s">
        <v>1325</v>
      </c>
      <c r="D300" s="214" t="s">
        <v>150</v>
      </c>
      <c r="E300" s="215" t="s">
        <v>1326</v>
      </c>
      <c r="F300" s="216" t="s">
        <v>1327</v>
      </c>
      <c r="G300" s="217" t="s">
        <v>442</v>
      </c>
      <c r="H300" s="218">
        <v>11</v>
      </c>
      <c r="I300" s="219"/>
      <c r="J300" s="220">
        <f>ROUND(I300*H300,2)</f>
        <v>0</v>
      </c>
      <c r="K300" s="216" t="s">
        <v>154</v>
      </c>
      <c r="L300" s="46"/>
      <c r="M300" s="221" t="s">
        <v>19</v>
      </c>
      <c r="N300" s="222" t="s">
        <v>46</v>
      </c>
      <c r="O300" s="86"/>
      <c r="P300" s="223">
        <f>O300*H300</f>
        <v>0</v>
      </c>
      <c r="Q300" s="223">
        <v>0</v>
      </c>
      <c r="R300" s="223">
        <f>Q300*H300</f>
        <v>0</v>
      </c>
      <c r="S300" s="223">
        <v>0</v>
      </c>
      <c r="T300" s="224">
        <f>S300*H300</f>
        <v>0</v>
      </c>
      <c r="U300" s="40"/>
      <c r="V300" s="40"/>
      <c r="W300" s="40"/>
      <c r="X300" s="40"/>
      <c r="Y300" s="40"/>
      <c r="Z300" s="40"/>
      <c r="AA300" s="40"/>
      <c r="AB300" s="40"/>
      <c r="AC300" s="40"/>
      <c r="AD300" s="40"/>
      <c r="AE300" s="40"/>
      <c r="AR300" s="225" t="s">
        <v>211</v>
      </c>
      <c r="AT300" s="225" t="s">
        <v>150</v>
      </c>
      <c r="AU300" s="225" t="s">
        <v>84</v>
      </c>
      <c r="AY300" s="19" t="s">
        <v>147</v>
      </c>
      <c r="BE300" s="226">
        <f>IF(N300="základní",J300,0)</f>
        <v>0</v>
      </c>
      <c r="BF300" s="226">
        <f>IF(N300="snížená",J300,0)</f>
        <v>0</v>
      </c>
      <c r="BG300" s="226">
        <f>IF(N300="zákl. přenesená",J300,0)</f>
        <v>0</v>
      </c>
      <c r="BH300" s="226">
        <f>IF(N300="sníž. přenesená",J300,0)</f>
        <v>0</v>
      </c>
      <c r="BI300" s="226">
        <f>IF(N300="nulová",J300,0)</f>
        <v>0</v>
      </c>
      <c r="BJ300" s="19" t="s">
        <v>82</v>
      </c>
      <c r="BK300" s="226">
        <f>ROUND(I300*H300,2)</f>
        <v>0</v>
      </c>
      <c r="BL300" s="19" t="s">
        <v>211</v>
      </c>
      <c r="BM300" s="225" t="s">
        <v>1328</v>
      </c>
    </row>
    <row r="301" spans="1:47" s="2" customFormat="1" ht="12">
      <c r="A301" s="40"/>
      <c r="B301" s="41"/>
      <c r="C301" s="42"/>
      <c r="D301" s="227" t="s">
        <v>157</v>
      </c>
      <c r="E301" s="42"/>
      <c r="F301" s="228" t="s">
        <v>1329</v>
      </c>
      <c r="G301" s="42"/>
      <c r="H301" s="42"/>
      <c r="I301" s="229"/>
      <c r="J301" s="42"/>
      <c r="K301" s="42"/>
      <c r="L301" s="46"/>
      <c r="M301" s="230"/>
      <c r="N301" s="231"/>
      <c r="O301" s="86"/>
      <c r="P301" s="86"/>
      <c r="Q301" s="86"/>
      <c r="R301" s="86"/>
      <c r="S301" s="86"/>
      <c r="T301" s="87"/>
      <c r="U301" s="40"/>
      <c r="V301" s="40"/>
      <c r="W301" s="40"/>
      <c r="X301" s="40"/>
      <c r="Y301" s="40"/>
      <c r="Z301" s="40"/>
      <c r="AA301" s="40"/>
      <c r="AB301" s="40"/>
      <c r="AC301" s="40"/>
      <c r="AD301" s="40"/>
      <c r="AE301" s="40"/>
      <c r="AT301" s="19" t="s">
        <v>157</v>
      </c>
      <c r="AU301" s="19" t="s">
        <v>84</v>
      </c>
    </row>
    <row r="302" spans="1:65" s="2" customFormat="1" ht="16.5" customHeight="1">
      <c r="A302" s="40"/>
      <c r="B302" s="41"/>
      <c r="C302" s="271" t="s">
        <v>1330</v>
      </c>
      <c r="D302" s="271" t="s">
        <v>660</v>
      </c>
      <c r="E302" s="272" t="s">
        <v>1331</v>
      </c>
      <c r="F302" s="273" t="s">
        <v>1332</v>
      </c>
      <c r="G302" s="274" t="s">
        <v>442</v>
      </c>
      <c r="H302" s="275">
        <v>11</v>
      </c>
      <c r="I302" s="276"/>
      <c r="J302" s="277">
        <f>ROUND(I302*H302,2)</f>
        <v>0</v>
      </c>
      <c r="K302" s="273" t="s">
        <v>202</v>
      </c>
      <c r="L302" s="278"/>
      <c r="M302" s="279" t="s">
        <v>19</v>
      </c>
      <c r="N302" s="280" t="s">
        <v>46</v>
      </c>
      <c r="O302" s="86"/>
      <c r="P302" s="223">
        <f>O302*H302</f>
        <v>0</v>
      </c>
      <c r="Q302" s="223">
        <v>0</v>
      </c>
      <c r="R302" s="223">
        <f>Q302*H302</f>
        <v>0</v>
      </c>
      <c r="S302" s="223">
        <v>0</v>
      </c>
      <c r="T302" s="224">
        <f>S302*H302</f>
        <v>0</v>
      </c>
      <c r="U302" s="40"/>
      <c r="V302" s="40"/>
      <c r="W302" s="40"/>
      <c r="X302" s="40"/>
      <c r="Y302" s="40"/>
      <c r="Z302" s="40"/>
      <c r="AA302" s="40"/>
      <c r="AB302" s="40"/>
      <c r="AC302" s="40"/>
      <c r="AD302" s="40"/>
      <c r="AE302" s="40"/>
      <c r="AR302" s="225" t="s">
        <v>382</v>
      </c>
      <c r="AT302" s="225" t="s">
        <v>660</v>
      </c>
      <c r="AU302" s="225" t="s">
        <v>84</v>
      </c>
      <c r="AY302" s="19" t="s">
        <v>147</v>
      </c>
      <c r="BE302" s="226">
        <f>IF(N302="základní",J302,0)</f>
        <v>0</v>
      </c>
      <c r="BF302" s="226">
        <f>IF(N302="snížená",J302,0)</f>
        <v>0</v>
      </c>
      <c r="BG302" s="226">
        <f>IF(N302="zákl. přenesená",J302,0)</f>
        <v>0</v>
      </c>
      <c r="BH302" s="226">
        <f>IF(N302="sníž. přenesená",J302,0)</f>
        <v>0</v>
      </c>
      <c r="BI302" s="226">
        <f>IF(N302="nulová",J302,0)</f>
        <v>0</v>
      </c>
      <c r="BJ302" s="19" t="s">
        <v>82</v>
      </c>
      <c r="BK302" s="226">
        <f>ROUND(I302*H302,2)</f>
        <v>0</v>
      </c>
      <c r="BL302" s="19" t="s">
        <v>211</v>
      </c>
      <c r="BM302" s="225" t="s">
        <v>1333</v>
      </c>
    </row>
    <row r="303" spans="1:47" s="2" customFormat="1" ht="12">
      <c r="A303" s="40"/>
      <c r="B303" s="41"/>
      <c r="C303" s="42"/>
      <c r="D303" s="234" t="s">
        <v>213</v>
      </c>
      <c r="E303" s="42"/>
      <c r="F303" s="265" t="s">
        <v>1334</v>
      </c>
      <c r="G303" s="42"/>
      <c r="H303" s="42"/>
      <c r="I303" s="229"/>
      <c r="J303" s="42"/>
      <c r="K303" s="42"/>
      <c r="L303" s="46"/>
      <c r="M303" s="230"/>
      <c r="N303" s="231"/>
      <c r="O303" s="86"/>
      <c r="P303" s="86"/>
      <c r="Q303" s="86"/>
      <c r="R303" s="86"/>
      <c r="S303" s="86"/>
      <c r="T303" s="87"/>
      <c r="U303" s="40"/>
      <c r="V303" s="40"/>
      <c r="W303" s="40"/>
      <c r="X303" s="40"/>
      <c r="Y303" s="40"/>
      <c r="Z303" s="40"/>
      <c r="AA303" s="40"/>
      <c r="AB303" s="40"/>
      <c r="AC303" s="40"/>
      <c r="AD303" s="40"/>
      <c r="AE303" s="40"/>
      <c r="AT303" s="19" t="s">
        <v>213</v>
      </c>
      <c r="AU303" s="19" t="s">
        <v>84</v>
      </c>
    </row>
    <row r="304" spans="1:65" s="2" customFormat="1" ht="16.5" customHeight="1">
      <c r="A304" s="40"/>
      <c r="B304" s="41"/>
      <c r="C304" s="271" t="s">
        <v>1335</v>
      </c>
      <c r="D304" s="271" t="s">
        <v>660</v>
      </c>
      <c r="E304" s="272" t="s">
        <v>1336</v>
      </c>
      <c r="F304" s="273" t="s">
        <v>1337</v>
      </c>
      <c r="G304" s="274" t="s">
        <v>442</v>
      </c>
      <c r="H304" s="275">
        <v>22</v>
      </c>
      <c r="I304" s="276"/>
      <c r="J304" s="277">
        <f>ROUND(I304*H304,2)</f>
        <v>0</v>
      </c>
      <c r="K304" s="273" t="s">
        <v>202</v>
      </c>
      <c r="L304" s="278"/>
      <c r="M304" s="279" t="s">
        <v>19</v>
      </c>
      <c r="N304" s="280" t="s">
        <v>46</v>
      </c>
      <c r="O304" s="86"/>
      <c r="P304" s="223">
        <f>O304*H304</f>
        <v>0</v>
      </c>
      <c r="Q304" s="223">
        <v>0</v>
      </c>
      <c r="R304" s="223">
        <f>Q304*H304</f>
        <v>0</v>
      </c>
      <c r="S304" s="223">
        <v>0</v>
      </c>
      <c r="T304" s="224">
        <f>S304*H304</f>
        <v>0</v>
      </c>
      <c r="U304" s="40"/>
      <c r="V304" s="40"/>
      <c r="W304" s="40"/>
      <c r="X304" s="40"/>
      <c r="Y304" s="40"/>
      <c r="Z304" s="40"/>
      <c r="AA304" s="40"/>
      <c r="AB304" s="40"/>
      <c r="AC304" s="40"/>
      <c r="AD304" s="40"/>
      <c r="AE304" s="40"/>
      <c r="AR304" s="225" t="s">
        <v>382</v>
      </c>
      <c r="AT304" s="225" t="s">
        <v>660</v>
      </c>
      <c r="AU304" s="225" t="s">
        <v>84</v>
      </c>
      <c r="AY304" s="19" t="s">
        <v>147</v>
      </c>
      <c r="BE304" s="226">
        <f>IF(N304="základní",J304,0)</f>
        <v>0</v>
      </c>
      <c r="BF304" s="226">
        <f>IF(N304="snížená",J304,0)</f>
        <v>0</v>
      </c>
      <c r="BG304" s="226">
        <f>IF(N304="zákl. přenesená",J304,0)</f>
        <v>0</v>
      </c>
      <c r="BH304" s="226">
        <f>IF(N304="sníž. přenesená",J304,0)</f>
        <v>0</v>
      </c>
      <c r="BI304" s="226">
        <f>IF(N304="nulová",J304,0)</f>
        <v>0</v>
      </c>
      <c r="BJ304" s="19" t="s">
        <v>82</v>
      </c>
      <c r="BK304" s="226">
        <f>ROUND(I304*H304,2)</f>
        <v>0</v>
      </c>
      <c r="BL304" s="19" t="s">
        <v>211</v>
      </c>
      <c r="BM304" s="225" t="s">
        <v>1338</v>
      </c>
    </row>
    <row r="305" spans="1:47" s="2" customFormat="1" ht="12">
      <c r="A305" s="40"/>
      <c r="B305" s="41"/>
      <c r="C305" s="42"/>
      <c r="D305" s="234" t="s">
        <v>213</v>
      </c>
      <c r="E305" s="42"/>
      <c r="F305" s="265" t="s">
        <v>1339</v>
      </c>
      <c r="G305" s="42"/>
      <c r="H305" s="42"/>
      <c r="I305" s="229"/>
      <c r="J305" s="42"/>
      <c r="K305" s="42"/>
      <c r="L305" s="46"/>
      <c r="M305" s="230"/>
      <c r="N305" s="231"/>
      <c r="O305" s="86"/>
      <c r="P305" s="86"/>
      <c r="Q305" s="86"/>
      <c r="R305" s="86"/>
      <c r="S305" s="86"/>
      <c r="T305" s="87"/>
      <c r="U305" s="40"/>
      <c r="V305" s="40"/>
      <c r="W305" s="40"/>
      <c r="X305" s="40"/>
      <c r="Y305" s="40"/>
      <c r="Z305" s="40"/>
      <c r="AA305" s="40"/>
      <c r="AB305" s="40"/>
      <c r="AC305" s="40"/>
      <c r="AD305" s="40"/>
      <c r="AE305" s="40"/>
      <c r="AT305" s="19" t="s">
        <v>213</v>
      </c>
      <c r="AU305" s="19" t="s">
        <v>84</v>
      </c>
    </row>
    <row r="306" spans="1:65" s="2" customFormat="1" ht="16.5" customHeight="1">
      <c r="A306" s="40"/>
      <c r="B306" s="41"/>
      <c r="C306" s="271" t="s">
        <v>1340</v>
      </c>
      <c r="D306" s="271" t="s">
        <v>660</v>
      </c>
      <c r="E306" s="272" t="s">
        <v>1341</v>
      </c>
      <c r="F306" s="273" t="s">
        <v>1342</v>
      </c>
      <c r="G306" s="274" t="s">
        <v>442</v>
      </c>
      <c r="H306" s="275">
        <v>20</v>
      </c>
      <c r="I306" s="276"/>
      <c r="J306" s="277">
        <f>ROUND(I306*H306,2)</f>
        <v>0</v>
      </c>
      <c r="K306" s="273" t="s">
        <v>202</v>
      </c>
      <c r="L306" s="278"/>
      <c r="M306" s="279" t="s">
        <v>19</v>
      </c>
      <c r="N306" s="280" t="s">
        <v>46</v>
      </c>
      <c r="O306" s="86"/>
      <c r="P306" s="223">
        <f>O306*H306</f>
        <v>0</v>
      </c>
      <c r="Q306" s="223">
        <v>0</v>
      </c>
      <c r="R306" s="223">
        <f>Q306*H306</f>
        <v>0</v>
      </c>
      <c r="S306" s="223">
        <v>0</v>
      </c>
      <c r="T306" s="224">
        <f>S306*H306</f>
        <v>0</v>
      </c>
      <c r="U306" s="40"/>
      <c r="V306" s="40"/>
      <c r="W306" s="40"/>
      <c r="X306" s="40"/>
      <c r="Y306" s="40"/>
      <c r="Z306" s="40"/>
      <c r="AA306" s="40"/>
      <c r="AB306" s="40"/>
      <c r="AC306" s="40"/>
      <c r="AD306" s="40"/>
      <c r="AE306" s="40"/>
      <c r="AR306" s="225" t="s">
        <v>382</v>
      </c>
      <c r="AT306" s="225" t="s">
        <v>660</v>
      </c>
      <c r="AU306" s="225" t="s">
        <v>84</v>
      </c>
      <c r="AY306" s="19" t="s">
        <v>147</v>
      </c>
      <c r="BE306" s="226">
        <f>IF(N306="základní",J306,0)</f>
        <v>0</v>
      </c>
      <c r="BF306" s="226">
        <f>IF(N306="snížená",J306,0)</f>
        <v>0</v>
      </c>
      <c r="BG306" s="226">
        <f>IF(N306="zákl. přenesená",J306,0)</f>
        <v>0</v>
      </c>
      <c r="BH306" s="226">
        <f>IF(N306="sníž. přenesená",J306,0)</f>
        <v>0</v>
      </c>
      <c r="BI306" s="226">
        <f>IF(N306="nulová",J306,0)</f>
        <v>0</v>
      </c>
      <c r="BJ306" s="19" t="s">
        <v>82</v>
      </c>
      <c r="BK306" s="226">
        <f>ROUND(I306*H306,2)</f>
        <v>0</v>
      </c>
      <c r="BL306" s="19" t="s">
        <v>211</v>
      </c>
      <c r="BM306" s="225" t="s">
        <v>1343</v>
      </c>
    </row>
    <row r="307" spans="1:65" s="2" customFormat="1" ht="16.5" customHeight="1">
      <c r="A307" s="40"/>
      <c r="B307" s="41"/>
      <c r="C307" s="214" t="s">
        <v>1344</v>
      </c>
      <c r="D307" s="214" t="s">
        <v>150</v>
      </c>
      <c r="E307" s="215" t="s">
        <v>1345</v>
      </c>
      <c r="F307" s="216" t="s">
        <v>1346</v>
      </c>
      <c r="G307" s="217" t="s">
        <v>442</v>
      </c>
      <c r="H307" s="218">
        <v>9</v>
      </c>
      <c r="I307" s="219"/>
      <c r="J307" s="220">
        <f>ROUND(I307*H307,2)</f>
        <v>0</v>
      </c>
      <c r="K307" s="216" t="s">
        <v>154</v>
      </c>
      <c r="L307" s="46"/>
      <c r="M307" s="221" t="s">
        <v>19</v>
      </c>
      <c r="N307" s="222" t="s">
        <v>46</v>
      </c>
      <c r="O307" s="86"/>
      <c r="P307" s="223">
        <f>O307*H307</f>
        <v>0</v>
      </c>
      <c r="Q307" s="223">
        <v>0</v>
      </c>
      <c r="R307" s="223">
        <f>Q307*H307</f>
        <v>0</v>
      </c>
      <c r="S307" s="223">
        <v>0</v>
      </c>
      <c r="T307" s="224">
        <f>S307*H307</f>
        <v>0</v>
      </c>
      <c r="U307" s="40"/>
      <c r="V307" s="40"/>
      <c r="W307" s="40"/>
      <c r="X307" s="40"/>
      <c r="Y307" s="40"/>
      <c r="Z307" s="40"/>
      <c r="AA307" s="40"/>
      <c r="AB307" s="40"/>
      <c r="AC307" s="40"/>
      <c r="AD307" s="40"/>
      <c r="AE307" s="40"/>
      <c r="AR307" s="225" t="s">
        <v>211</v>
      </c>
      <c r="AT307" s="225" t="s">
        <v>150</v>
      </c>
      <c r="AU307" s="225" t="s">
        <v>84</v>
      </c>
      <c r="AY307" s="19" t="s">
        <v>147</v>
      </c>
      <c r="BE307" s="226">
        <f>IF(N307="základní",J307,0)</f>
        <v>0</v>
      </c>
      <c r="BF307" s="226">
        <f>IF(N307="snížená",J307,0)</f>
        <v>0</v>
      </c>
      <c r="BG307" s="226">
        <f>IF(N307="zákl. přenesená",J307,0)</f>
        <v>0</v>
      </c>
      <c r="BH307" s="226">
        <f>IF(N307="sníž. přenesená",J307,0)</f>
        <v>0</v>
      </c>
      <c r="BI307" s="226">
        <f>IF(N307="nulová",J307,0)</f>
        <v>0</v>
      </c>
      <c r="BJ307" s="19" t="s">
        <v>82</v>
      </c>
      <c r="BK307" s="226">
        <f>ROUND(I307*H307,2)</f>
        <v>0</v>
      </c>
      <c r="BL307" s="19" t="s">
        <v>211</v>
      </c>
      <c r="BM307" s="225" t="s">
        <v>1347</v>
      </c>
    </row>
    <row r="308" spans="1:47" s="2" customFormat="1" ht="12">
      <c r="A308" s="40"/>
      <c r="B308" s="41"/>
      <c r="C308" s="42"/>
      <c r="D308" s="227" t="s">
        <v>157</v>
      </c>
      <c r="E308" s="42"/>
      <c r="F308" s="228" t="s">
        <v>1348</v>
      </c>
      <c r="G308" s="42"/>
      <c r="H308" s="42"/>
      <c r="I308" s="229"/>
      <c r="J308" s="42"/>
      <c r="K308" s="42"/>
      <c r="L308" s="46"/>
      <c r="M308" s="230"/>
      <c r="N308" s="231"/>
      <c r="O308" s="86"/>
      <c r="P308" s="86"/>
      <c r="Q308" s="86"/>
      <c r="R308" s="86"/>
      <c r="S308" s="86"/>
      <c r="T308" s="87"/>
      <c r="U308" s="40"/>
      <c r="V308" s="40"/>
      <c r="W308" s="40"/>
      <c r="X308" s="40"/>
      <c r="Y308" s="40"/>
      <c r="Z308" s="40"/>
      <c r="AA308" s="40"/>
      <c r="AB308" s="40"/>
      <c r="AC308" s="40"/>
      <c r="AD308" s="40"/>
      <c r="AE308" s="40"/>
      <c r="AT308" s="19" t="s">
        <v>157</v>
      </c>
      <c r="AU308" s="19" t="s">
        <v>84</v>
      </c>
    </row>
    <row r="309" spans="1:65" s="2" customFormat="1" ht="16.5" customHeight="1">
      <c r="A309" s="40"/>
      <c r="B309" s="41"/>
      <c r="C309" s="271" t="s">
        <v>1349</v>
      </c>
      <c r="D309" s="271" t="s">
        <v>660</v>
      </c>
      <c r="E309" s="272" t="s">
        <v>1350</v>
      </c>
      <c r="F309" s="273" t="s">
        <v>1351</v>
      </c>
      <c r="G309" s="274" t="s">
        <v>442</v>
      </c>
      <c r="H309" s="275">
        <v>3</v>
      </c>
      <c r="I309" s="276"/>
      <c r="J309" s="277">
        <f>ROUND(I309*H309,2)</f>
        <v>0</v>
      </c>
      <c r="K309" s="273" t="s">
        <v>202</v>
      </c>
      <c r="L309" s="278"/>
      <c r="M309" s="279" t="s">
        <v>19</v>
      </c>
      <c r="N309" s="280" t="s">
        <v>46</v>
      </c>
      <c r="O309" s="86"/>
      <c r="P309" s="223">
        <f>O309*H309</f>
        <v>0</v>
      </c>
      <c r="Q309" s="223">
        <v>0.00014</v>
      </c>
      <c r="R309" s="223">
        <f>Q309*H309</f>
        <v>0.00041999999999999996</v>
      </c>
      <c r="S309" s="223">
        <v>0</v>
      </c>
      <c r="T309" s="224">
        <f>S309*H309</f>
        <v>0</v>
      </c>
      <c r="U309" s="40"/>
      <c r="V309" s="40"/>
      <c r="W309" s="40"/>
      <c r="X309" s="40"/>
      <c r="Y309" s="40"/>
      <c r="Z309" s="40"/>
      <c r="AA309" s="40"/>
      <c r="AB309" s="40"/>
      <c r="AC309" s="40"/>
      <c r="AD309" s="40"/>
      <c r="AE309" s="40"/>
      <c r="AR309" s="225" t="s">
        <v>382</v>
      </c>
      <c r="AT309" s="225" t="s">
        <v>660</v>
      </c>
      <c r="AU309" s="225" t="s">
        <v>84</v>
      </c>
      <c r="AY309" s="19" t="s">
        <v>147</v>
      </c>
      <c r="BE309" s="226">
        <f>IF(N309="základní",J309,0)</f>
        <v>0</v>
      </c>
      <c r="BF309" s="226">
        <f>IF(N309="snížená",J309,0)</f>
        <v>0</v>
      </c>
      <c r="BG309" s="226">
        <f>IF(N309="zákl. přenesená",J309,0)</f>
        <v>0</v>
      </c>
      <c r="BH309" s="226">
        <f>IF(N309="sníž. přenesená",J309,0)</f>
        <v>0</v>
      </c>
      <c r="BI309" s="226">
        <f>IF(N309="nulová",J309,0)</f>
        <v>0</v>
      </c>
      <c r="BJ309" s="19" t="s">
        <v>82</v>
      </c>
      <c r="BK309" s="226">
        <f>ROUND(I309*H309,2)</f>
        <v>0</v>
      </c>
      <c r="BL309" s="19" t="s">
        <v>211</v>
      </c>
      <c r="BM309" s="225" t="s">
        <v>1352</v>
      </c>
    </row>
    <row r="310" spans="1:47" s="2" customFormat="1" ht="12">
      <c r="A310" s="40"/>
      <c r="B310" s="41"/>
      <c r="C310" s="42"/>
      <c r="D310" s="234" t="s">
        <v>213</v>
      </c>
      <c r="E310" s="42"/>
      <c r="F310" s="265" t="s">
        <v>1353</v>
      </c>
      <c r="G310" s="42"/>
      <c r="H310" s="42"/>
      <c r="I310" s="229"/>
      <c r="J310" s="42"/>
      <c r="K310" s="42"/>
      <c r="L310" s="46"/>
      <c r="M310" s="230"/>
      <c r="N310" s="231"/>
      <c r="O310" s="86"/>
      <c r="P310" s="86"/>
      <c r="Q310" s="86"/>
      <c r="R310" s="86"/>
      <c r="S310" s="86"/>
      <c r="T310" s="87"/>
      <c r="U310" s="40"/>
      <c r="V310" s="40"/>
      <c r="W310" s="40"/>
      <c r="X310" s="40"/>
      <c r="Y310" s="40"/>
      <c r="Z310" s="40"/>
      <c r="AA310" s="40"/>
      <c r="AB310" s="40"/>
      <c r="AC310" s="40"/>
      <c r="AD310" s="40"/>
      <c r="AE310" s="40"/>
      <c r="AT310" s="19" t="s">
        <v>213</v>
      </c>
      <c r="AU310" s="19" t="s">
        <v>84</v>
      </c>
    </row>
    <row r="311" spans="1:65" s="2" customFormat="1" ht="16.5" customHeight="1">
      <c r="A311" s="40"/>
      <c r="B311" s="41"/>
      <c r="C311" s="271" t="s">
        <v>1354</v>
      </c>
      <c r="D311" s="271" t="s">
        <v>660</v>
      </c>
      <c r="E311" s="272" t="s">
        <v>1355</v>
      </c>
      <c r="F311" s="273" t="s">
        <v>1356</v>
      </c>
      <c r="G311" s="274" t="s">
        <v>442</v>
      </c>
      <c r="H311" s="275">
        <v>6</v>
      </c>
      <c r="I311" s="276"/>
      <c r="J311" s="277">
        <f>ROUND(I311*H311,2)</f>
        <v>0</v>
      </c>
      <c r="K311" s="273" t="s">
        <v>202</v>
      </c>
      <c r="L311" s="278"/>
      <c r="M311" s="279" t="s">
        <v>19</v>
      </c>
      <c r="N311" s="280" t="s">
        <v>46</v>
      </c>
      <c r="O311" s="86"/>
      <c r="P311" s="223">
        <f>O311*H311</f>
        <v>0</v>
      </c>
      <c r="Q311" s="223">
        <v>0.00011</v>
      </c>
      <c r="R311" s="223">
        <f>Q311*H311</f>
        <v>0.00066</v>
      </c>
      <c r="S311" s="223">
        <v>0</v>
      </c>
      <c r="T311" s="224">
        <f>S311*H311</f>
        <v>0</v>
      </c>
      <c r="U311" s="40"/>
      <c r="V311" s="40"/>
      <c r="W311" s="40"/>
      <c r="X311" s="40"/>
      <c r="Y311" s="40"/>
      <c r="Z311" s="40"/>
      <c r="AA311" s="40"/>
      <c r="AB311" s="40"/>
      <c r="AC311" s="40"/>
      <c r="AD311" s="40"/>
      <c r="AE311" s="40"/>
      <c r="AR311" s="225" t="s">
        <v>382</v>
      </c>
      <c r="AT311" s="225" t="s">
        <v>660</v>
      </c>
      <c r="AU311" s="225" t="s">
        <v>84</v>
      </c>
      <c r="AY311" s="19" t="s">
        <v>147</v>
      </c>
      <c r="BE311" s="226">
        <f>IF(N311="základní",J311,0)</f>
        <v>0</v>
      </c>
      <c r="BF311" s="226">
        <f>IF(N311="snížená",J311,0)</f>
        <v>0</v>
      </c>
      <c r="BG311" s="226">
        <f>IF(N311="zákl. přenesená",J311,0)</f>
        <v>0</v>
      </c>
      <c r="BH311" s="226">
        <f>IF(N311="sníž. přenesená",J311,0)</f>
        <v>0</v>
      </c>
      <c r="BI311" s="226">
        <f>IF(N311="nulová",J311,0)</f>
        <v>0</v>
      </c>
      <c r="BJ311" s="19" t="s">
        <v>82</v>
      </c>
      <c r="BK311" s="226">
        <f>ROUND(I311*H311,2)</f>
        <v>0</v>
      </c>
      <c r="BL311" s="19" t="s">
        <v>211</v>
      </c>
      <c r="BM311" s="225" t="s">
        <v>1357</v>
      </c>
    </row>
    <row r="312" spans="1:47" s="2" customFormat="1" ht="12">
      <c r="A312" s="40"/>
      <c r="B312" s="41"/>
      <c r="C312" s="42"/>
      <c r="D312" s="234" t="s">
        <v>213</v>
      </c>
      <c r="E312" s="42"/>
      <c r="F312" s="265" t="s">
        <v>1353</v>
      </c>
      <c r="G312" s="42"/>
      <c r="H312" s="42"/>
      <c r="I312" s="229"/>
      <c r="J312" s="42"/>
      <c r="K312" s="42"/>
      <c r="L312" s="46"/>
      <c r="M312" s="230"/>
      <c r="N312" s="231"/>
      <c r="O312" s="86"/>
      <c r="P312" s="86"/>
      <c r="Q312" s="86"/>
      <c r="R312" s="86"/>
      <c r="S312" s="86"/>
      <c r="T312" s="87"/>
      <c r="U312" s="40"/>
      <c r="V312" s="40"/>
      <c r="W312" s="40"/>
      <c r="X312" s="40"/>
      <c r="Y312" s="40"/>
      <c r="Z312" s="40"/>
      <c r="AA312" s="40"/>
      <c r="AB312" s="40"/>
      <c r="AC312" s="40"/>
      <c r="AD312" s="40"/>
      <c r="AE312" s="40"/>
      <c r="AT312" s="19" t="s">
        <v>213</v>
      </c>
      <c r="AU312" s="19" t="s">
        <v>84</v>
      </c>
    </row>
    <row r="313" spans="1:65" s="2" customFormat="1" ht="16.5" customHeight="1">
      <c r="A313" s="40"/>
      <c r="B313" s="41"/>
      <c r="C313" s="214" t="s">
        <v>1358</v>
      </c>
      <c r="D313" s="214" t="s">
        <v>150</v>
      </c>
      <c r="E313" s="215" t="s">
        <v>1359</v>
      </c>
      <c r="F313" s="216" t="s">
        <v>1360</v>
      </c>
      <c r="G313" s="217" t="s">
        <v>1129</v>
      </c>
      <c r="H313" s="218">
        <v>6</v>
      </c>
      <c r="I313" s="219"/>
      <c r="J313" s="220">
        <f>ROUND(I313*H313,2)</f>
        <v>0</v>
      </c>
      <c r="K313" s="216" t="s">
        <v>202</v>
      </c>
      <c r="L313" s="46"/>
      <c r="M313" s="221" t="s">
        <v>19</v>
      </c>
      <c r="N313" s="222" t="s">
        <v>46</v>
      </c>
      <c r="O313" s="86"/>
      <c r="P313" s="223">
        <f>O313*H313</f>
        <v>0</v>
      </c>
      <c r="Q313" s="223">
        <v>0</v>
      </c>
      <c r="R313" s="223">
        <f>Q313*H313</f>
        <v>0</v>
      </c>
      <c r="S313" s="223">
        <v>0</v>
      </c>
      <c r="T313" s="224">
        <f>S313*H313</f>
        <v>0</v>
      </c>
      <c r="U313" s="40"/>
      <c r="V313" s="40"/>
      <c r="W313" s="40"/>
      <c r="X313" s="40"/>
      <c r="Y313" s="40"/>
      <c r="Z313" s="40"/>
      <c r="AA313" s="40"/>
      <c r="AB313" s="40"/>
      <c r="AC313" s="40"/>
      <c r="AD313" s="40"/>
      <c r="AE313" s="40"/>
      <c r="AR313" s="225" t="s">
        <v>211</v>
      </c>
      <c r="AT313" s="225" t="s">
        <v>150</v>
      </c>
      <c r="AU313" s="225" t="s">
        <v>84</v>
      </c>
      <c r="AY313" s="19" t="s">
        <v>147</v>
      </c>
      <c r="BE313" s="226">
        <f>IF(N313="základní",J313,0)</f>
        <v>0</v>
      </c>
      <c r="BF313" s="226">
        <f>IF(N313="snížená",J313,0)</f>
        <v>0</v>
      </c>
      <c r="BG313" s="226">
        <f>IF(N313="zákl. přenesená",J313,0)</f>
        <v>0</v>
      </c>
      <c r="BH313" s="226">
        <f>IF(N313="sníž. přenesená",J313,0)</f>
        <v>0</v>
      </c>
      <c r="BI313" s="226">
        <f>IF(N313="nulová",J313,0)</f>
        <v>0</v>
      </c>
      <c r="BJ313" s="19" t="s">
        <v>82</v>
      </c>
      <c r="BK313" s="226">
        <f>ROUND(I313*H313,2)</f>
        <v>0</v>
      </c>
      <c r="BL313" s="19" t="s">
        <v>211</v>
      </c>
      <c r="BM313" s="225" t="s">
        <v>1361</v>
      </c>
    </row>
    <row r="314" spans="1:63" s="12" customFormat="1" ht="25.9" customHeight="1">
      <c r="A314" s="12"/>
      <c r="B314" s="198"/>
      <c r="C314" s="199"/>
      <c r="D314" s="200" t="s">
        <v>74</v>
      </c>
      <c r="E314" s="201" t="s">
        <v>1362</v>
      </c>
      <c r="F314" s="201" t="s">
        <v>1363</v>
      </c>
      <c r="G314" s="199"/>
      <c r="H314" s="199"/>
      <c r="I314" s="202"/>
      <c r="J314" s="203">
        <f>BK314</f>
        <v>0</v>
      </c>
      <c r="K314" s="199"/>
      <c r="L314" s="204"/>
      <c r="M314" s="205"/>
      <c r="N314" s="206"/>
      <c r="O314" s="206"/>
      <c r="P314" s="207">
        <f>SUM(P315:P317)</f>
        <v>0</v>
      </c>
      <c r="Q314" s="206"/>
      <c r="R314" s="207">
        <f>SUM(R315:R317)</f>
        <v>0</v>
      </c>
      <c r="S314" s="206"/>
      <c r="T314" s="208">
        <f>SUM(T315:T317)</f>
        <v>0</v>
      </c>
      <c r="U314" s="12"/>
      <c r="V314" s="12"/>
      <c r="W314" s="12"/>
      <c r="X314" s="12"/>
      <c r="Y314" s="12"/>
      <c r="Z314" s="12"/>
      <c r="AA314" s="12"/>
      <c r="AB314" s="12"/>
      <c r="AC314" s="12"/>
      <c r="AD314" s="12"/>
      <c r="AE314" s="12"/>
      <c r="AR314" s="209" t="s">
        <v>155</v>
      </c>
      <c r="AT314" s="210" t="s">
        <v>74</v>
      </c>
      <c r="AU314" s="210" t="s">
        <v>75</v>
      </c>
      <c r="AY314" s="209" t="s">
        <v>147</v>
      </c>
      <c r="BK314" s="211">
        <f>SUM(BK315:BK317)</f>
        <v>0</v>
      </c>
    </row>
    <row r="315" spans="1:65" s="2" customFormat="1" ht="16.5" customHeight="1">
      <c r="A315" s="40"/>
      <c r="B315" s="41"/>
      <c r="C315" s="214" t="s">
        <v>1364</v>
      </c>
      <c r="D315" s="214" t="s">
        <v>150</v>
      </c>
      <c r="E315" s="215" t="s">
        <v>1365</v>
      </c>
      <c r="F315" s="216" t="s">
        <v>1366</v>
      </c>
      <c r="G315" s="217" t="s">
        <v>1270</v>
      </c>
      <c r="H315" s="218">
        <v>80</v>
      </c>
      <c r="I315" s="219"/>
      <c r="J315" s="220">
        <f>ROUND(I315*H315,2)</f>
        <v>0</v>
      </c>
      <c r="K315" s="216" t="s">
        <v>154</v>
      </c>
      <c r="L315" s="46"/>
      <c r="M315" s="221" t="s">
        <v>19</v>
      </c>
      <c r="N315" s="222" t="s">
        <v>46</v>
      </c>
      <c r="O315" s="86"/>
      <c r="P315" s="223">
        <f>O315*H315</f>
        <v>0</v>
      </c>
      <c r="Q315" s="223">
        <v>0</v>
      </c>
      <c r="R315" s="223">
        <f>Q315*H315</f>
        <v>0</v>
      </c>
      <c r="S315" s="223">
        <v>0</v>
      </c>
      <c r="T315" s="224">
        <f>S315*H315</f>
        <v>0</v>
      </c>
      <c r="U315" s="40"/>
      <c r="V315" s="40"/>
      <c r="W315" s="40"/>
      <c r="X315" s="40"/>
      <c r="Y315" s="40"/>
      <c r="Z315" s="40"/>
      <c r="AA315" s="40"/>
      <c r="AB315" s="40"/>
      <c r="AC315" s="40"/>
      <c r="AD315" s="40"/>
      <c r="AE315" s="40"/>
      <c r="AR315" s="225" t="s">
        <v>1239</v>
      </c>
      <c r="AT315" s="225" t="s">
        <v>150</v>
      </c>
      <c r="AU315" s="225" t="s">
        <v>82</v>
      </c>
      <c r="AY315" s="19" t="s">
        <v>147</v>
      </c>
      <c r="BE315" s="226">
        <f>IF(N315="základní",J315,0)</f>
        <v>0</v>
      </c>
      <c r="BF315" s="226">
        <f>IF(N315="snížená",J315,0)</f>
        <v>0</v>
      </c>
      <c r="BG315" s="226">
        <f>IF(N315="zákl. přenesená",J315,0)</f>
        <v>0</v>
      </c>
      <c r="BH315" s="226">
        <f>IF(N315="sníž. přenesená",J315,0)</f>
        <v>0</v>
      </c>
      <c r="BI315" s="226">
        <f>IF(N315="nulová",J315,0)</f>
        <v>0</v>
      </c>
      <c r="BJ315" s="19" t="s">
        <v>82</v>
      </c>
      <c r="BK315" s="226">
        <f>ROUND(I315*H315,2)</f>
        <v>0</v>
      </c>
      <c r="BL315" s="19" t="s">
        <v>1239</v>
      </c>
      <c r="BM315" s="225" t="s">
        <v>1367</v>
      </c>
    </row>
    <row r="316" spans="1:47" s="2" customFormat="1" ht="12">
      <c r="A316" s="40"/>
      <c r="B316" s="41"/>
      <c r="C316" s="42"/>
      <c r="D316" s="227" t="s">
        <v>157</v>
      </c>
      <c r="E316" s="42"/>
      <c r="F316" s="228" t="s">
        <v>1368</v>
      </c>
      <c r="G316" s="42"/>
      <c r="H316" s="42"/>
      <c r="I316" s="229"/>
      <c r="J316" s="42"/>
      <c r="K316" s="42"/>
      <c r="L316" s="46"/>
      <c r="M316" s="230"/>
      <c r="N316" s="231"/>
      <c r="O316" s="86"/>
      <c r="P316" s="86"/>
      <c r="Q316" s="86"/>
      <c r="R316" s="86"/>
      <c r="S316" s="86"/>
      <c r="T316" s="87"/>
      <c r="U316" s="40"/>
      <c r="V316" s="40"/>
      <c r="W316" s="40"/>
      <c r="X316" s="40"/>
      <c r="Y316" s="40"/>
      <c r="Z316" s="40"/>
      <c r="AA316" s="40"/>
      <c r="AB316" s="40"/>
      <c r="AC316" s="40"/>
      <c r="AD316" s="40"/>
      <c r="AE316" s="40"/>
      <c r="AT316" s="19" t="s">
        <v>157</v>
      </c>
      <c r="AU316" s="19" t="s">
        <v>82</v>
      </c>
    </row>
    <row r="317" spans="1:47" s="2" customFormat="1" ht="12">
      <c r="A317" s="40"/>
      <c r="B317" s="41"/>
      <c r="C317" s="42"/>
      <c r="D317" s="234" t="s">
        <v>213</v>
      </c>
      <c r="E317" s="42"/>
      <c r="F317" s="265" t="s">
        <v>1369</v>
      </c>
      <c r="G317" s="42"/>
      <c r="H317" s="42"/>
      <c r="I317" s="229"/>
      <c r="J317" s="42"/>
      <c r="K317" s="42"/>
      <c r="L317" s="46"/>
      <c r="M317" s="266"/>
      <c r="N317" s="267"/>
      <c r="O317" s="268"/>
      <c r="P317" s="268"/>
      <c r="Q317" s="268"/>
      <c r="R317" s="268"/>
      <c r="S317" s="268"/>
      <c r="T317" s="269"/>
      <c r="U317" s="40"/>
      <c r="V317" s="40"/>
      <c r="W317" s="40"/>
      <c r="X317" s="40"/>
      <c r="Y317" s="40"/>
      <c r="Z317" s="40"/>
      <c r="AA317" s="40"/>
      <c r="AB317" s="40"/>
      <c r="AC317" s="40"/>
      <c r="AD317" s="40"/>
      <c r="AE317" s="40"/>
      <c r="AT317" s="19" t="s">
        <v>213</v>
      </c>
      <c r="AU317" s="19" t="s">
        <v>82</v>
      </c>
    </row>
    <row r="318" spans="1:31" s="2" customFormat="1" ht="6.95" customHeight="1">
      <c r="A318" s="40"/>
      <c r="B318" s="61"/>
      <c r="C318" s="62"/>
      <c r="D318" s="62"/>
      <c r="E318" s="62"/>
      <c r="F318" s="62"/>
      <c r="G318" s="62"/>
      <c r="H318" s="62"/>
      <c r="I318" s="62"/>
      <c r="J318" s="62"/>
      <c r="K318" s="62"/>
      <c r="L318" s="46"/>
      <c r="M318" s="40"/>
      <c r="O318" s="40"/>
      <c r="P318" s="40"/>
      <c r="Q318" s="40"/>
      <c r="R318" s="40"/>
      <c r="S318" s="40"/>
      <c r="T318" s="40"/>
      <c r="U318" s="40"/>
      <c r="V318" s="40"/>
      <c r="W318" s="40"/>
      <c r="X318" s="40"/>
      <c r="Y318" s="40"/>
      <c r="Z318" s="40"/>
      <c r="AA318" s="40"/>
      <c r="AB318" s="40"/>
      <c r="AC318" s="40"/>
      <c r="AD318" s="40"/>
      <c r="AE318" s="40"/>
    </row>
  </sheetData>
  <sheetProtection password="CC35" sheet="1" objects="1" scenarios="1" formatColumns="0" formatRows="0" autoFilter="0"/>
  <autoFilter ref="C93:K317"/>
  <mergeCells count="12">
    <mergeCell ref="E7:H7"/>
    <mergeCell ref="E9:H9"/>
    <mergeCell ref="E11:H11"/>
    <mergeCell ref="E20:H20"/>
    <mergeCell ref="E29:H29"/>
    <mergeCell ref="E50:H50"/>
    <mergeCell ref="E52:H52"/>
    <mergeCell ref="E54:H54"/>
    <mergeCell ref="E82:H82"/>
    <mergeCell ref="E84:H84"/>
    <mergeCell ref="E86:H86"/>
    <mergeCell ref="L2:V2"/>
  </mergeCells>
  <hyperlinks>
    <hyperlink ref="F98" r:id="rId1" display="https://podminky.urs.cz/item/CS_URS_2023_01/974031121"/>
    <hyperlink ref="F101" r:id="rId2" display="https://podminky.urs.cz/item/CS_URS_2023_01/997013212"/>
    <hyperlink ref="F103" r:id="rId3" display="https://podminky.urs.cz/item/CS_URS_2023_01/997013219"/>
    <hyperlink ref="F106" r:id="rId4" display="https://podminky.urs.cz/item/CS_URS_2023_01/997013501"/>
    <hyperlink ref="F108" r:id="rId5" display="https://podminky.urs.cz/item/CS_URS_2023_01/997013509"/>
    <hyperlink ref="F114" r:id="rId6" display="https://podminky.urs.cz/item/CS_URS_2023_01/741110002"/>
    <hyperlink ref="F117" r:id="rId7" display="https://podminky.urs.cz/item/CS_URS_2023_01/741112001"/>
    <hyperlink ref="F120" r:id="rId8" display="https://podminky.urs.cz/item/CS_URS_2023_01/741112002"/>
    <hyperlink ref="F124" r:id="rId9" display="https://podminky.urs.cz/item/CS_URS_2023_01/741112021"/>
    <hyperlink ref="F127" r:id="rId10" display="https://podminky.urs.cz/item/CS_URS_2023_01/741120401"/>
    <hyperlink ref="F131" r:id="rId11" display="https://podminky.urs.cz/item/CS_URS_2023_01/741122601"/>
    <hyperlink ref="F134" r:id="rId12" display="https://podminky.urs.cz/item/CS_URS_2023_01/741122611"/>
    <hyperlink ref="F156" r:id="rId13" display="https://podminky.urs.cz/item/CS_URS_2023_01/741122641"/>
    <hyperlink ref="F166" r:id="rId14" display="https://podminky.urs.cz/item/CS_URS_2023_01/741130001"/>
    <hyperlink ref="F173" r:id="rId15" display="https://podminky.urs.cz/item/CS_URS_2023_01/741310112"/>
    <hyperlink ref="F176" r:id="rId16" display="https://podminky.urs.cz/item/CS_URS_2023_01/741313041"/>
    <hyperlink ref="F186" r:id="rId17" display="https://podminky.urs.cz/item/CS_URS_2023_01/741322151"/>
    <hyperlink ref="F193" r:id="rId18" display="https://podminky.urs.cz/item/CS_URS_2023_01/741320022"/>
    <hyperlink ref="F197" r:id="rId19" display="https://podminky.urs.cz/item/CS_URS_2023_01/741320105"/>
    <hyperlink ref="F202" r:id="rId20" display="https://podminky.urs.cz/item/CS_URS_2023_01/741321043"/>
    <hyperlink ref="F205" r:id="rId21" display="https://podminky.urs.cz/item/CS_URS_2023_01/741123811"/>
    <hyperlink ref="F207" r:id="rId22" display="https://podminky.urs.cz/item/CS_URS_2023_01/741315823"/>
    <hyperlink ref="F209" r:id="rId23" display="https://podminky.urs.cz/item/CS_URS_2023_01/741322855"/>
    <hyperlink ref="F211" r:id="rId24" display="https://podminky.urs.cz/item/CS_URS_2023_01/741330821"/>
    <hyperlink ref="F214" r:id="rId25" display="https://podminky.urs.cz/item/CS_URS_2023_01/741335851"/>
    <hyperlink ref="F216" r:id="rId26" display="https://podminky.urs.cz/item/CS_URS_2023_01/741371813"/>
    <hyperlink ref="F218" r:id="rId27" display="https://podminky.urs.cz/item/CS_URS_2023_01/741371844"/>
    <hyperlink ref="F220" r:id="rId28" display="https://podminky.urs.cz/item/CS_URS_2023_01/741371851"/>
    <hyperlink ref="F225" r:id="rId29" display="https://podminky.urs.cz/item/CS_URS_2023_01/741371891"/>
    <hyperlink ref="F227" r:id="rId30" display="https://podminky.urs.cz/item/CS_URS_2023_01/741372002"/>
    <hyperlink ref="F231" r:id="rId31" display="https://podminky.urs.cz/item/CS_URS_2023_01/741372012"/>
    <hyperlink ref="F241" r:id="rId32" display="https://podminky.urs.cz/item/CS_URS_2023_01/741372014"/>
    <hyperlink ref="F244" r:id="rId33" display="https://podminky.urs.cz/item/CS_URS_2023_01/741372061"/>
    <hyperlink ref="F255" r:id="rId34" display="https://podminky.urs.cz/item/CS_URS_2023_01/741372114"/>
    <hyperlink ref="F257" r:id="rId35" display="https://podminky.urs.cz/item/CS_URS_2023_01/741374052"/>
    <hyperlink ref="F262" r:id="rId36" display="https://podminky.urs.cz/item/CS_URS_2023_01/741854923"/>
    <hyperlink ref="F264" r:id="rId37" display="https://podminky.urs.cz/item/CS_URS_2023_01/210020661"/>
    <hyperlink ref="F267" r:id="rId38" display="https://podminky.urs.cz/item/CS_URS_2023_01/998741201"/>
    <hyperlink ref="F271" r:id="rId39" display="https://podminky.urs.cz/item/CS_URS_2023_01/741810003"/>
    <hyperlink ref="F273" r:id="rId40" display="https://podminky.urs.cz/item/CS_URS_2023_01/741810011"/>
    <hyperlink ref="F275" r:id="rId41" display="https://podminky.urs.cz/item/CS_URS_2023_01/741820102"/>
    <hyperlink ref="F277" r:id="rId42" display="https://podminky.urs.cz/item/CS_URS_2023_01/741920051"/>
    <hyperlink ref="F291" r:id="rId43" display="https://podminky.urs.cz/item/CS_URS_2023_01/742110003"/>
    <hyperlink ref="F294" r:id="rId44" display="https://podminky.urs.cz/item/CS_URS_2023_01/742110201"/>
    <hyperlink ref="F296" r:id="rId45" display="https://podminky.urs.cz/item/CS_URS_2023_01/742110271"/>
    <hyperlink ref="F298" r:id="rId46" display="https://podminky.urs.cz/item/CS_URS_2023_01/742110274"/>
    <hyperlink ref="F301" r:id="rId47" display="https://podminky.urs.cz/item/CS_URS_2023_01/742110272"/>
    <hyperlink ref="F308" r:id="rId48" display="https://podminky.urs.cz/item/CS_URS_2023_01/742110273"/>
    <hyperlink ref="F316" r:id="rId49" display="https://podminky.urs.cz/item/CS_URS_2023_01/HZS223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0"/>
</worksheet>
</file>

<file path=xl/worksheets/sheet6.xml><?xml version="1.0" encoding="utf-8"?>
<worksheet xmlns="http://schemas.openxmlformats.org/spreadsheetml/2006/main" xmlns:r="http://schemas.openxmlformats.org/officeDocument/2006/relationships">
  <sheetPr>
    <pageSetUpPr fitToPage="1"/>
  </sheetPr>
  <dimension ref="A2:BM22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104</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111</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Modernizace tiskového sálu vlády (atrium)</v>
      </c>
      <c r="F7" s="144"/>
      <c r="G7" s="144"/>
      <c r="H7" s="144"/>
      <c r="L7" s="22"/>
    </row>
    <row r="8" spans="2:12" s="1" customFormat="1" ht="12" customHeight="1">
      <c r="B8" s="22"/>
      <c r="D8" s="144" t="s">
        <v>112</v>
      </c>
      <c r="L8" s="22"/>
    </row>
    <row r="9" spans="1:31" s="2" customFormat="1" ht="16.5" customHeight="1">
      <c r="A9" s="40"/>
      <c r="B9" s="46"/>
      <c r="C9" s="40"/>
      <c r="D9" s="40"/>
      <c r="E9" s="145" t="s">
        <v>919</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114</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1370</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5. 4. 2023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4" t="s">
        <v>29</v>
      </c>
      <c r="J17" s="135" t="s">
        <v>30</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
        <v>34</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35</v>
      </c>
      <c r="F23" s="40"/>
      <c r="G23" s="40"/>
      <c r="H23" s="40"/>
      <c r="I23" s="144" t="s">
        <v>29</v>
      </c>
      <c r="J23" s="135" t="s">
        <v>36</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38</v>
      </c>
      <c r="E25" s="40"/>
      <c r="F25" s="40"/>
      <c r="G25" s="40"/>
      <c r="H25" s="40"/>
      <c r="I25" s="144" t="s">
        <v>26</v>
      </c>
      <c r="J25" s="135" t="s">
        <v>19</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
        <v>921</v>
      </c>
      <c r="F26" s="40"/>
      <c r="G26" s="40"/>
      <c r="H26" s="40"/>
      <c r="I26" s="144" t="s">
        <v>29</v>
      </c>
      <c r="J26" s="135" t="s">
        <v>19</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95.25" customHeight="1">
      <c r="A29" s="149"/>
      <c r="B29" s="150"/>
      <c r="C29" s="149"/>
      <c r="D29" s="149"/>
      <c r="E29" s="151" t="s">
        <v>116</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ROUND(J92,2)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ROUND((SUM(BE92:BE220)),2)</f>
        <v>0</v>
      </c>
      <c r="G35" s="40"/>
      <c r="H35" s="40"/>
      <c r="I35" s="159">
        <v>0.21</v>
      </c>
      <c r="J35" s="158">
        <f>ROUND(((SUM(BE92:BE220))*I35),2)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ROUND((SUM(BF92:BF220)),2)</f>
        <v>0</v>
      </c>
      <c r="G36" s="40"/>
      <c r="H36" s="40"/>
      <c r="I36" s="159">
        <v>0.15</v>
      </c>
      <c r="J36" s="158">
        <f>ROUND(((SUM(BF92:BF220))*I36),2)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ROUND((SUM(BG92:BG220)),2)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ROUND((SUM(BH92:BH220)),2)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ROUND((SUM(BI92:BI220)),2)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117</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Modernizace tiskového sálu vlády (atrium)</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112</v>
      </c>
      <c r="D51" s="24"/>
      <c r="E51" s="24"/>
      <c r="F51" s="24"/>
      <c r="G51" s="24"/>
      <c r="H51" s="24"/>
      <c r="I51" s="24"/>
      <c r="J51" s="24"/>
      <c r="K51" s="24"/>
      <c r="L51" s="22"/>
    </row>
    <row r="52" spans="1:31" s="2" customFormat="1" ht="16.5" customHeight="1">
      <c r="A52" s="40"/>
      <c r="B52" s="41"/>
      <c r="C52" s="42"/>
      <c r="D52" s="42"/>
      <c r="E52" s="171" t="s">
        <v>919</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114</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D.1.4.5 - Slaboproudá elektrotechnika</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Úřad vlády ČR, Nábřeží Edvarda Beneše 4, 118 01</v>
      </c>
      <c r="G56" s="42"/>
      <c r="H56" s="42"/>
      <c r="I56" s="34" t="s">
        <v>23</v>
      </c>
      <c r="J56" s="74" t="str">
        <f>IF(J14="","",J14)</f>
        <v>5. 4. 2023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25.65" customHeight="1">
      <c r="A58" s="40"/>
      <c r="B58" s="41"/>
      <c r="C58" s="34" t="s">
        <v>25</v>
      </c>
      <c r="D58" s="42"/>
      <c r="E58" s="42"/>
      <c r="F58" s="29" t="str">
        <f>E17</f>
        <v>Úřad vlády České republiky</v>
      </c>
      <c r="G58" s="42"/>
      <c r="H58" s="42"/>
      <c r="I58" s="34" t="s">
        <v>33</v>
      </c>
      <c r="J58" s="38" t="str">
        <f>E23</f>
        <v>Ateliér Velehradský s.r.o.</v>
      </c>
      <c r="K58" s="42"/>
      <c r="L58" s="146"/>
      <c r="S58" s="40"/>
      <c r="T58" s="40"/>
      <c r="U58" s="40"/>
      <c r="V58" s="40"/>
      <c r="W58" s="40"/>
      <c r="X58" s="40"/>
      <c r="Y58" s="40"/>
      <c r="Z58" s="40"/>
      <c r="AA58" s="40"/>
      <c r="AB58" s="40"/>
      <c r="AC58" s="40"/>
      <c r="AD58" s="40"/>
      <c r="AE58" s="40"/>
    </row>
    <row r="59" spans="1:31" s="2" customFormat="1" ht="25.65" customHeight="1">
      <c r="A59" s="40"/>
      <c r="B59" s="41"/>
      <c r="C59" s="34" t="s">
        <v>31</v>
      </c>
      <c r="D59" s="42"/>
      <c r="E59" s="42"/>
      <c r="F59" s="29" t="str">
        <f>IF(E20="","",E20)</f>
        <v>Vyplň údaj</v>
      </c>
      <c r="G59" s="42"/>
      <c r="H59" s="42"/>
      <c r="I59" s="34" t="s">
        <v>38</v>
      </c>
      <c r="J59" s="38" t="str">
        <f>E26</f>
        <v>Arnošt Gőbel, MAR DESIGN</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118</v>
      </c>
      <c r="D61" s="173"/>
      <c r="E61" s="173"/>
      <c r="F61" s="173"/>
      <c r="G61" s="173"/>
      <c r="H61" s="173"/>
      <c r="I61" s="173"/>
      <c r="J61" s="174" t="s">
        <v>119</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J92</f>
        <v>0</v>
      </c>
      <c r="K63" s="42"/>
      <c r="L63" s="146"/>
      <c r="S63" s="40"/>
      <c r="T63" s="40"/>
      <c r="U63" s="40"/>
      <c r="V63" s="40"/>
      <c r="W63" s="40"/>
      <c r="X63" s="40"/>
      <c r="Y63" s="40"/>
      <c r="Z63" s="40"/>
      <c r="AA63" s="40"/>
      <c r="AB63" s="40"/>
      <c r="AC63" s="40"/>
      <c r="AD63" s="40"/>
      <c r="AE63" s="40"/>
      <c r="AU63" s="19" t="s">
        <v>120</v>
      </c>
    </row>
    <row r="64" spans="1:31" s="9" customFormat="1" ht="24.95" customHeight="1">
      <c r="A64" s="9"/>
      <c r="B64" s="176"/>
      <c r="C64" s="177"/>
      <c r="D64" s="178" t="s">
        <v>121</v>
      </c>
      <c r="E64" s="179"/>
      <c r="F64" s="179"/>
      <c r="G64" s="179"/>
      <c r="H64" s="179"/>
      <c r="I64" s="179"/>
      <c r="J64" s="180">
        <f>J93</f>
        <v>0</v>
      </c>
      <c r="K64" s="177"/>
      <c r="L64" s="181"/>
      <c r="S64" s="9"/>
      <c r="T64" s="9"/>
      <c r="U64" s="9"/>
      <c r="V64" s="9"/>
      <c r="W64" s="9"/>
      <c r="X64" s="9"/>
      <c r="Y64" s="9"/>
      <c r="Z64" s="9"/>
      <c r="AA64" s="9"/>
      <c r="AB64" s="9"/>
      <c r="AC64" s="9"/>
      <c r="AD64" s="9"/>
      <c r="AE64" s="9"/>
    </row>
    <row r="65" spans="1:31" s="10" customFormat="1" ht="19.9" customHeight="1">
      <c r="A65" s="10"/>
      <c r="B65" s="182"/>
      <c r="C65" s="127"/>
      <c r="D65" s="183" t="s">
        <v>122</v>
      </c>
      <c r="E65" s="184"/>
      <c r="F65" s="184"/>
      <c r="G65" s="184"/>
      <c r="H65" s="184"/>
      <c r="I65" s="184"/>
      <c r="J65" s="185">
        <f>J94</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123</v>
      </c>
      <c r="E66" s="184"/>
      <c r="F66" s="184"/>
      <c r="G66" s="184"/>
      <c r="H66" s="184"/>
      <c r="I66" s="184"/>
      <c r="J66" s="185">
        <f>J99</f>
        <v>0</v>
      </c>
      <c r="K66" s="127"/>
      <c r="L66" s="186"/>
      <c r="S66" s="10"/>
      <c r="T66" s="10"/>
      <c r="U66" s="10"/>
      <c r="V66" s="10"/>
      <c r="W66" s="10"/>
      <c r="X66" s="10"/>
      <c r="Y66" s="10"/>
      <c r="Z66" s="10"/>
      <c r="AA66" s="10"/>
      <c r="AB66" s="10"/>
      <c r="AC66" s="10"/>
      <c r="AD66" s="10"/>
      <c r="AE66" s="10"/>
    </row>
    <row r="67" spans="1:31" s="9" customFormat="1" ht="24.95" customHeight="1">
      <c r="A67" s="9"/>
      <c r="B67" s="176"/>
      <c r="C67" s="177"/>
      <c r="D67" s="178" t="s">
        <v>124</v>
      </c>
      <c r="E67" s="179"/>
      <c r="F67" s="179"/>
      <c r="G67" s="179"/>
      <c r="H67" s="179"/>
      <c r="I67" s="179"/>
      <c r="J67" s="180">
        <f>J111</f>
        <v>0</v>
      </c>
      <c r="K67" s="177"/>
      <c r="L67" s="181"/>
      <c r="S67" s="9"/>
      <c r="T67" s="9"/>
      <c r="U67" s="9"/>
      <c r="V67" s="9"/>
      <c r="W67" s="9"/>
      <c r="X67" s="9"/>
      <c r="Y67" s="9"/>
      <c r="Z67" s="9"/>
      <c r="AA67" s="9"/>
      <c r="AB67" s="9"/>
      <c r="AC67" s="9"/>
      <c r="AD67" s="9"/>
      <c r="AE67" s="9"/>
    </row>
    <row r="68" spans="1:31" s="10" customFormat="1" ht="19.9" customHeight="1">
      <c r="A68" s="10"/>
      <c r="B68" s="182"/>
      <c r="C68" s="127"/>
      <c r="D68" s="183" t="s">
        <v>922</v>
      </c>
      <c r="E68" s="184"/>
      <c r="F68" s="184"/>
      <c r="G68" s="184"/>
      <c r="H68" s="184"/>
      <c r="I68" s="184"/>
      <c r="J68" s="185">
        <f>J112</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925</v>
      </c>
      <c r="E69" s="184"/>
      <c r="F69" s="184"/>
      <c r="G69" s="184"/>
      <c r="H69" s="184"/>
      <c r="I69" s="184"/>
      <c r="J69" s="185">
        <f>J124</f>
        <v>0</v>
      </c>
      <c r="K69" s="127"/>
      <c r="L69" s="186"/>
      <c r="S69" s="10"/>
      <c r="T69" s="10"/>
      <c r="U69" s="10"/>
      <c r="V69" s="10"/>
      <c r="W69" s="10"/>
      <c r="X69" s="10"/>
      <c r="Y69" s="10"/>
      <c r="Z69" s="10"/>
      <c r="AA69" s="10"/>
      <c r="AB69" s="10"/>
      <c r="AC69" s="10"/>
      <c r="AD69" s="10"/>
      <c r="AE69" s="10"/>
    </row>
    <row r="70" spans="1:31" s="9" customFormat="1" ht="24.95" customHeight="1">
      <c r="A70" s="9"/>
      <c r="B70" s="176"/>
      <c r="C70" s="177"/>
      <c r="D70" s="178" t="s">
        <v>926</v>
      </c>
      <c r="E70" s="179"/>
      <c r="F70" s="179"/>
      <c r="G70" s="179"/>
      <c r="H70" s="179"/>
      <c r="I70" s="179"/>
      <c r="J70" s="180">
        <f>J217</f>
        <v>0</v>
      </c>
      <c r="K70" s="177"/>
      <c r="L70" s="181"/>
      <c r="S70" s="9"/>
      <c r="T70" s="9"/>
      <c r="U70" s="9"/>
      <c r="V70" s="9"/>
      <c r="W70" s="9"/>
      <c r="X70" s="9"/>
      <c r="Y70" s="9"/>
      <c r="Z70" s="9"/>
      <c r="AA70" s="9"/>
      <c r="AB70" s="9"/>
      <c r="AC70" s="9"/>
      <c r="AD70" s="9"/>
      <c r="AE70" s="9"/>
    </row>
    <row r="71" spans="1:31" s="2" customFormat="1" ht="21.8" customHeight="1">
      <c r="A71" s="40"/>
      <c r="B71" s="41"/>
      <c r="C71" s="42"/>
      <c r="D71" s="42"/>
      <c r="E71" s="42"/>
      <c r="F71" s="42"/>
      <c r="G71" s="42"/>
      <c r="H71" s="42"/>
      <c r="I71" s="42"/>
      <c r="J71" s="42"/>
      <c r="K71" s="42"/>
      <c r="L71" s="146"/>
      <c r="S71" s="40"/>
      <c r="T71" s="40"/>
      <c r="U71" s="40"/>
      <c r="V71" s="40"/>
      <c r="W71" s="40"/>
      <c r="X71" s="40"/>
      <c r="Y71" s="40"/>
      <c r="Z71" s="40"/>
      <c r="AA71" s="40"/>
      <c r="AB71" s="40"/>
      <c r="AC71" s="40"/>
      <c r="AD71" s="40"/>
      <c r="AE71" s="40"/>
    </row>
    <row r="72" spans="1:31" s="2" customFormat="1" ht="6.95" customHeight="1">
      <c r="A72" s="40"/>
      <c r="B72" s="61"/>
      <c r="C72" s="62"/>
      <c r="D72" s="62"/>
      <c r="E72" s="62"/>
      <c r="F72" s="62"/>
      <c r="G72" s="62"/>
      <c r="H72" s="62"/>
      <c r="I72" s="62"/>
      <c r="J72" s="62"/>
      <c r="K72" s="62"/>
      <c r="L72" s="146"/>
      <c r="S72" s="40"/>
      <c r="T72" s="40"/>
      <c r="U72" s="40"/>
      <c r="V72" s="40"/>
      <c r="W72" s="40"/>
      <c r="X72" s="40"/>
      <c r="Y72" s="40"/>
      <c r="Z72" s="40"/>
      <c r="AA72" s="40"/>
      <c r="AB72" s="40"/>
      <c r="AC72" s="40"/>
      <c r="AD72" s="40"/>
      <c r="AE72" s="40"/>
    </row>
    <row r="76" spans="1:31" s="2" customFormat="1" ht="6.95" customHeight="1">
      <c r="A76" s="40"/>
      <c r="B76" s="63"/>
      <c r="C76" s="64"/>
      <c r="D76" s="64"/>
      <c r="E76" s="64"/>
      <c r="F76" s="64"/>
      <c r="G76" s="64"/>
      <c r="H76" s="64"/>
      <c r="I76" s="64"/>
      <c r="J76" s="64"/>
      <c r="K76" s="64"/>
      <c r="L76" s="146"/>
      <c r="S76" s="40"/>
      <c r="T76" s="40"/>
      <c r="U76" s="40"/>
      <c r="V76" s="40"/>
      <c r="W76" s="40"/>
      <c r="X76" s="40"/>
      <c r="Y76" s="40"/>
      <c r="Z76" s="40"/>
      <c r="AA76" s="40"/>
      <c r="AB76" s="40"/>
      <c r="AC76" s="40"/>
      <c r="AD76" s="40"/>
      <c r="AE76" s="40"/>
    </row>
    <row r="77" spans="1:31" s="2" customFormat="1" ht="24.95" customHeight="1">
      <c r="A77" s="40"/>
      <c r="B77" s="41"/>
      <c r="C77" s="25" t="s">
        <v>132</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2" customHeight="1">
      <c r="A79" s="40"/>
      <c r="B79" s="41"/>
      <c r="C79" s="34" t="s">
        <v>16</v>
      </c>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6.5" customHeight="1">
      <c r="A80" s="40"/>
      <c r="B80" s="41"/>
      <c r="C80" s="42"/>
      <c r="D80" s="42"/>
      <c r="E80" s="171" t="str">
        <f>E7</f>
        <v>Modernizace tiskového sálu vlády (atrium)</v>
      </c>
      <c r="F80" s="34"/>
      <c r="G80" s="34"/>
      <c r="H80" s="34"/>
      <c r="I80" s="42"/>
      <c r="J80" s="42"/>
      <c r="K80" s="42"/>
      <c r="L80" s="146"/>
      <c r="S80" s="40"/>
      <c r="T80" s="40"/>
      <c r="U80" s="40"/>
      <c r="V80" s="40"/>
      <c r="W80" s="40"/>
      <c r="X80" s="40"/>
      <c r="Y80" s="40"/>
      <c r="Z80" s="40"/>
      <c r="AA80" s="40"/>
      <c r="AB80" s="40"/>
      <c r="AC80" s="40"/>
      <c r="AD80" s="40"/>
      <c r="AE80" s="40"/>
    </row>
    <row r="81" spans="2:12" s="1" customFormat="1" ht="12" customHeight="1">
      <c r="B81" s="23"/>
      <c r="C81" s="34" t="s">
        <v>112</v>
      </c>
      <c r="D81" s="24"/>
      <c r="E81" s="24"/>
      <c r="F81" s="24"/>
      <c r="G81" s="24"/>
      <c r="H81" s="24"/>
      <c r="I81" s="24"/>
      <c r="J81" s="24"/>
      <c r="K81" s="24"/>
      <c r="L81" s="22"/>
    </row>
    <row r="82" spans="1:31" s="2" customFormat="1" ht="16.5" customHeight="1">
      <c r="A82" s="40"/>
      <c r="B82" s="41"/>
      <c r="C82" s="42"/>
      <c r="D82" s="42"/>
      <c r="E82" s="171" t="s">
        <v>919</v>
      </c>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114</v>
      </c>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6.5" customHeight="1">
      <c r="A84" s="40"/>
      <c r="B84" s="41"/>
      <c r="C84" s="42"/>
      <c r="D84" s="42"/>
      <c r="E84" s="71" t="str">
        <f>E11</f>
        <v>D.1.4.5 - Slaboproudá elektrotechnika</v>
      </c>
      <c r="F84" s="42"/>
      <c r="G84" s="42"/>
      <c r="H84" s="42"/>
      <c r="I84" s="42"/>
      <c r="J84" s="42"/>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2" customHeight="1">
      <c r="A86" s="40"/>
      <c r="B86" s="41"/>
      <c r="C86" s="34" t="s">
        <v>21</v>
      </c>
      <c r="D86" s="42"/>
      <c r="E86" s="42"/>
      <c r="F86" s="29" t="str">
        <f>F14</f>
        <v>Úřad vlády ČR, Nábřeží Edvarda Beneše 4, 118 01</v>
      </c>
      <c r="G86" s="42"/>
      <c r="H86" s="42"/>
      <c r="I86" s="34" t="s">
        <v>23</v>
      </c>
      <c r="J86" s="74" t="str">
        <f>IF(J14="","",J14)</f>
        <v>5. 4. 2023</v>
      </c>
      <c r="K86" s="42"/>
      <c r="L86" s="146"/>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25.65" customHeight="1">
      <c r="A88" s="40"/>
      <c r="B88" s="41"/>
      <c r="C88" s="34" t="s">
        <v>25</v>
      </c>
      <c r="D88" s="42"/>
      <c r="E88" s="42"/>
      <c r="F88" s="29" t="str">
        <f>E17</f>
        <v>Úřad vlády České republiky</v>
      </c>
      <c r="G88" s="42"/>
      <c r="H88" s="42"/>
      <c r="I88" s="34" t="s">
        <v>33</v>
      </c>
      <c r="J88" s="38" t="str">
        <f>E23</f>
        <v>Ateliér Velehradský s.r.o.</v>
      </c>
      <c r="K88" s="42"/>
      <c r="L88" s="146"/>
      <c r="S88" s="40"/>
      <c r="T88" s="40"/>
      <c r="U88" s="40"/>
      <c r="V88" s="40"/>
      <c r="W88" s="40"/>
      <c r="X88" s="40"/>
      <c r="Y88" s="40"/>
      <c r="Z88" s="40"/>
      <c r="AA88" s="40"/>
      <c r="AB88" s="40"/>
      <c r="AC88" s="40"/>
      <c r="AD88" s="40"/>
      <c r="AE88" s="40"/>
    </row>
    <row r="89" spans="1:31" s="2" customFormat="1" ht="25.65" customHeight="1">
      <c r="A89" s="40"/>
      <c r="B89" s="41"/>
      <c r="C89" s="34" t="s">
        <v>31</v>
      </c>
      <c r="D89" s="42"/>
      <c r="E89" s="42"/>
      <c r="F89" s="29" t="str">
        <f>IF(E20="","",E20)</f>
        <v>Vyplň údaj</v>
      </c>
      <c r="G89" s="42"/>
      <c r="H89" s="42"/>
      <c r="I89" s="34" t="s">
        <v>38</v>
      </c>
      <c r="J89" s="38" t="str">
        <f>E26</f>
        <v>Arnošt Gőbel, MAR DESIGN</v>
      </c>
      <c r="K89" s="42"/>
      <c r="L89" s="146"/>
      <c r="S89" s="40"/>
      <c r="T89" s="40"/>
      <c r="U89" s="40"/>
      <c r="V89" s="40"/>
      <c r="W89" s="40"/>
      <c r="X89" s="40"/>
      <c r="Y89" s="40"/>
      <c r="Z89" s="40"/>
      <c r="AA89" s="40"/>
      <c r="AB89" s="40"/>
      <c r="AC89" s="40"/>
      <c r="AD89" s="40"/>
      <c r="AE89" s="40"/>
    </row>
    <row r="90" spans="1:31" s="2" customFormat="1" ht="10.3" customHeight="1">
      <c r="A90" s="40"/>
      <c r="B90" s="41"/>
      <c r="C90" s="42"/>
      <c r="D90" s="42"/>
      <c r="E90" s="42"/>
      <c r="F90" s="42"/>
      <c r="G90" s="42"/>
      <c r="H90" s="42"/>
      <c r="I90" s="42"/>
      <c r="J90" s="42"/>
      <c r="K90" s="42"/>
      <c r="L90" s="146"/>
      <c r="S90" s="40"/>
      <c r="T90" s="40"/>
      <c r="U90" s="40"/>
      <c r="V90" s="40"/>
      <c r="W90" s="40"/>
      <c r="X90" s="40"/>
      <c r="Y90" s="40"/>
      <c r="Z90" s="40"/>
      <c r="AA90" s="40"/>
      <c r="AB90" s="40"/>
      <c r="AC90" s="40"/>
      <c r="AD90" s="40"/>
      <c r="AE90" s="40"/>
    </row>
    <row r="91" spans="1:31" s="11" customFormat="1" ht="29.25" customHeight="1">
      <c r="A91" s="187"/>
      <c r="B91" s="188"/>
      <c r="C91" s="189" t="s">
        <v>133</v>
      </c>
      <c r="D91" s="190" t="s">
        <v>60</v>
      </c>
      <c r="E91" s="190" t="s">
        <v>56</v>
      </c>
      <c r="F91" s="190" t="s">
        <v>57</v>
      </c>
      <c r="G91" s="190" t="s">
        <v>134</v>
      </c>
      <c r="H91" s="190" t="s">
        <v>135</v>
      </c>
      <c r="I91" s="190" t="s">
        <v>136</v>
      </c>
      <c r="J91" s="190" t="s">
        <v>119</v>
      </c>
      <c r="K91" s="191" t="s">
        <v>137</v>
      </c>
      <c r="L91" s="192"/>
      <c r="M91" s="94" t="s">
        <v>19</v>
      </c>
      <c r="N91" s="95" t="s">
        <v>45</v>
      </c>
      <c r="O91" s="95" t="s">
        <v>138</v>
      </c>
      <c r="P91" s="95" t="s">
        <v>139</v>
      </c>
      <c r="Q91" s="95" t="s">
        <v>140</v>
      </c>
      <c r="R91" s="95" t="s">
        <v>141</v>
      </c>
      <c r="S91" s="95" t="s">
        <v>142</v>
      </c>
      <c r="T91" s="96" t="s">
        <v>143</v>
      </c>
      <c r="U91" s="187"/>
      <c r="V91" s="187"/>
      <c r="W91" s="187"/>
      <c r="X91" s="187"/>
      <c r="Y91" s="187"/>
      <c r="Z91" s="187"/>
      <c r="AA91" s="187"/>
      <c r="AB91" s="187"/>
      <c r="AC91" s="187"/>
      <c r="AD91" s="187"/>
      <c r="AE91" s="187"/>
    </row>
    <row r="92" spans="1:63" s="2" customFormat="1" ht="22.8" customHeight="1">
      <c r="A92" s="40"/>
      <c r="B92" s="41"/>
      <c r="C92" s="101" t="s">
        <v>144</v>
      </c>
      <c r="D92" s="42"/>
      <c r="E92" s="42"/>
      <c r="F92" s="42"/>
      <c r="G92" s="42"/>
      <c r="H92" s="42"/>
      <c r="I92" s="42"/>
      <c r="J92" s="193">
        <f>BK92</f>
        <v>0</v>
      </c>
      <c r="K92" s="42"/>
      <c r="L92" s="46"/>
      <c r="M92" s="97"/>
      <c r="N92" s="194"/>
      <c r="O92" s="98"/>
      <c r="P92" s="195">
        <f>P93+P111+P217</f>
        <v>0</v>
      </c>
      <c r="Q92" s="98"/>
      <c r="R92" s="195">
        <f>R93+R111+R217</f>
        <v>0.13175</v>
      </c>
      <c r="S92" s="98"/>
      <c r="T92" s="196">
        <f>T93+T111+T217</f>
        <v>0.39885000000000004</v>
      </c>
      <c r="U92" s="40"/>
      <c r="V92" s="40"/>
      <c r="W92" s="40"/>
      <c r="X92" s="40"/>
      <c r="Y92" s="40"/>
      <c r="Z92" s="40"/>
      <c r="AA92" s="40"/>
      <c r="AB92" s="40"/>
      <c r="AC92" s="40"/>
      <c r="AD92" s="40"/>
      <c r="AE92" s="40"/>
      <c r="AT92" s="19" t="s">
        <v>74</v>
      </c>
      <c r="AU92" s="19" t="s">
        <v>120</v>
      </c>
      <c r="BK92" s="197">
        <f>BK93+BK111+BK217</f>
        <v>0</v>
      </c>
    </row>
    <row r="93" spans="1:63" s="12" customFormat="1" ht="25.9" customHeight="1">
      <c r="A93" s="12"/>
      <c r="B93" s="198"/>
      <c r="C93" s="199"/>
      <c r="D93" s="200" t="s">
        <v>74</v>
      </c>
      <c r="E93" s="201" t="s">
        <v>145</v>
      </c>
      <c r="F93" s="201" t="s">
        <v>146</v>
      </c>
      <c r="G93" s="199"/>
      <c r="H93" s="199"/>
      <c r="I93" s="202"/>
      <c r="J93" s="203">
        <f>BK93</f>
        <v>0</v>
      </c>
      <c r="K93" s="199"/>
      <c r="L93" s="204"/>
      <c r="M93" s="205"/>
      <c r="N93" s="206"/>
      <c r="O93" s="206"/>
      <c r="P93" s="207">
        <f>P94+P99</f>
        <v>0</v>
      </c>
      <c r="Q93" s="206"/>
      <c r="R93" s="207">
        <f>R94+R99</f>
        <v>0</v>
      </c>
      <c r="S93" s="206"/>
      <c r="T93" s="208">
        <f>T94+T99</f>
        <v>0.03</v>
      </c>
      <c r="U93" s="12"/>
      <c r="V93" s="12"/>
      <c r="W93" s="12"/>
      <c r="X93" s="12"/>
      <c r="Y93" s="12"/>
      <c r="Z93" s="12"/>
      <c r="AA93" s="12"/>
      <c r="AB93" s="12"/>
      <c r="AC93" s="12"/>
      <c r="AD93" s="12"/>
      <c r="AE93" s="12"/>
      <c r="AR93" s="209" t="s">
        <v>82</v>
      </c>
      <c r="AT93" s="210" t="s">
        <v>74</v>
      </c>
      <c r="AU93" s="210" t="s">
        <v>75</v>
      </c>
      <c r="AY93" s="209" t="s">
        <v>147</v>
      </c>
      <c r="BK93" s="211">
        <f>BK94+BK99</f>
        <v>0</v>
      </c>
    </row>
    <row r="94" spans="1:63" s="12" customFormat="1" ht="22.8" customHeight="1">
      <c r="A94" s="12"/>
      <c r="B94" s="198"/>
      <c r="C94" s="199"/>
      <c r="D94" s="200" t="s">
        <v>74</v>
      </c>
      <c r="E94" s="212" t="s">
        <v>148</v>
      </c>
      <c r="F94" s="212" t="s">
        <v>149</v>
      </c>
      <c r="G94" s="199"/>
      <c r="H94" s="199"/>
      <c r="I94" s="202"/>
      <c r="J94" s="213">
        <f>BK94</f>
        <v>0</v>
      </c>
      <c r="K94" s="199"/>
      <c r="L94" s="204"/>
      <c r="M94" s="205"/>
      <c r="N94" s="206"/>
      <c r="O94" s="206"/>
      <c r="P94" s="207">
        <f>SUM(P95:P98)</f>
        <v>0</v>
      </c>
      <c r="Q94" s="206"/>
      <c r="R94" s="207">
        <f>SUM(R95:R98)</f>
        <v>0</v>
      </c>
      <c r="S94" s="206"/>
      <c r="T94" s="208">
        <f>SUM(T95:T98)</f>
        <v>0.03</v>
      </c>
      <c r="U94" s="12"/>
      <c r="V94" s="12"/>
      <c r="W94" s="12"/>
      <c r="X94" s="12"/>
      <c r="Y94" s="12"/>
      <c r="Z94" s="12"/>
      <c r="AA94" s="12"/>
      <c r="AB94" s="12"/>
      <c r="AC94" s="12"/>
      <c r="AD94" s="12"/>
      <c r="AE94" s="12"/>
      <c r="AR94" s="209" t="s">
        <v>82</v>
      </c>
      <c r="AT94" s="210" t="s">
        <v>74</v>
      </c>
      <c r="AU94" s="210" t="s">
        <v>82</v>
      </c>
      <c r="AY94" s="209" t="s">
        <v>147</v>
      </c>
      <c r="BK94" s="211">
        <f>SUM(BK95:BK98)</f>
        <v>0</v>
      </c>
    </row>
    <row r="95" spans="1:65" s="2" customFormat="1" ht="24.15" customHeight="1">
      <c r="A95" s="40"/>
      <c r="B95" s="41"/>
      <c r="C95" s="214" t="s">
        <v>82</v>
      </c>
      <c r="D95" s="214" t="s">
        <v>150</v>
      </c>
      <c r="E95" s="215" t="s">
        <v>1371</v>
      </c>
      <c r="F95" s="216" t="s">
        <v>1372</v>
      </c>
      <c r="G95" s="217" t="s">
        <v>442</v>
      </c>
      <c r="H95" s="218">
        <v>6</v>
      </c>
      <c r="I95" s="219"/>
      <c r="J95" s="220">
        <f>ROUND(I95*H95,2)</f>
        <v>0</v>
      </c>
      <c r="K95" s="216" t="s">
        <v>154</v>
      </c>
      <c r="L95" s="46"/>
      <c r="M95" s="221" t="s">
        <v>19</v>
      </c>
      <c r="N95" s="222" t="s">
        <v>46</v>
      </c>
      <c r="O95" s="86"/>
      <c r="P95" s="223">
        <f>O95*H95</f>
        <v>0</v>
      </c>
      <c r="Q95" s="223">
        <v>0</v>
      </c>
      <c r="R95" s="223">
        <f>Q95*H95</f>
        <v>0</v>
      </c>
      <c r="S95" s="223">
        <v>0.001</v>
      </c>
      <c r="T95" s="224">
        <f>S95*H95</f>
        <v>0.006</v>
      </c>
      <c r="U95" s="40"/>
      <c r="V95" s="40"/>
      <c r="W95" s="40"/>
      <c r="X95" s="40"/>
      <c r="Y95" s="40"/>
      <c r="Z95" s="40"/>
      <c r="AA95" s="40"/>
      <c r="AB95" s="40"/>
      <c r="AC95" s="40"/>
      <c r="AD95" s="40"/>
      <c r="AE95" s="40"/>
      <c r="AR95" s="225" t="s">
        <v>155</v>
      </c>
      <c r="AT95" s="225" t="s">
        <v>150</v>
      </c>
      <c r="AU95" s="225" t="s">
        <v>84</v>
      </c>
      <c r="AY95" s="19" t="s">
        <v>147</v>
      </c>
      <c r="BE95" s="226">
        <f>IF(N95="základní",J95,0)</f>
        <v>0</v>
      </c>
      <c r="BF95" s="226">
        <f>IF(N95="snížená",J95,0)</f>
        <v>0</v>
      </c>
      <c r="BG95" s="226">
        <f>IF(N95="zákl. přenesená",J95,0)</f>
        <v>0</v>
      </c>
      <c r="BH95" s="226">
        <f>IF(N95="sníž. přenesená",J95,0)</f>
        <v>0</v>
      </c>
      <c r="BI95" s="226">
        <f>IF(N95="nulová",J95,0)</f>
        <v>0</v>
      </c>
      <c r="BJ95" s="19" t="s">
        <v>82</v>
      </c>
      <c r="BK95" s="226">
        <f>ROUND(I95*H95,2)</f>
        <v>0</v>
      </c>
      <c r="BL95" s="19" t="s">
        <v>155</v>
      </c>
      <c r="BM95" s="225" t="s">
        <v>1373</v>
      </c>
    </row>
    <row r="96" spans="1:47" s="2" customFormat="1" ht="12">
      <c r="A96" s="40"/>
      <c r="B96" s="41"/>
      <c r="C96" s="42"/>
      <c r="D96" s="227" t="s">
        <v>157</v>
      </c>
      <c r="E96" s="42"/>
      <c r="F96" s="228" t="s">
        <v>1374</v>
      </c>
      <c r="G96" s="42"/>
      <c r="H96" s="42"/>
      <c r="I96" s="229"/>
      <c r="J96" s="42"/>
      <c r="K96" s="42"/>
      <c r="L96" s="46"/>
      <c r="M96" s="230"/>
      <c r="N96" s="231"/>
      <c r="O96" s="86"/>
      <c r="P96" s="86"/>
      <c r="Q96" s="86"/>
      <c r="R96" s="86"/>
      <c r="S96" s="86"/>
      <c r="T96" s="87"/>
      <c r="U96" s="40"/>
      <c r="V96" s="40"/>
      <c r="W96" s="40"/>
      <c r="X96" s="40"/>
      <c r="Y96" s="40"/>
      <c r="Z96" s="40"/>
      <c r="AA96" s="40"/>
      <c r="AB96" s="40"/>
      <c r="AC96" s="40"/>
      <c r="AD96" s="40"/>
      <c r="AE96" s="40"/>
      <c r="AT96" s="19" t="s">
        <v>157</v>
      </c>
      <c r="AU96" s="19" t="s">
        <v>84</v>
      </c>
    </row>
    <row r="97" spans="1:65" s="2" customFormat="1" ht="21.75" customHeight="1">
      <c r="A97" s="40"/>
      <c r="B97" s="41"/>
      <c r="C97" s="214" t="s">
        <v>84</v>
      </c>
      <c r="D97" s="214" t="s">
        <v>150</v>
      </c>
      <c r="E97" s="215" t="s">
        <v>927</v>
      </c>
      <c r="F97" s="216" t="s">
        <v>928</v>
      </c>
      <c r="G97" s="217" t="s">
        <v>170</v>
      </c>
      <c r="H97" s="218">
        <v>12</v>
      </c>
      <c r="I97" s="219"/>
      <c r="J97" s="220">
        <f>ROUND(I97*H97,2)</f>
        <v>0</v>
      </c>
      <c r="K97" s="216" t="s">
        <v>154</v>
      </c>
      <c r="L97" s="46"/>
      <c r="M97" s="221" t="s">
        <v>19</v>
      </c>
      <c r="N97" s="222" t="s">
        <v>46</v>
      </c>
      <c r="O97" s="86"/>
      <c r="P97" s="223">
        <f>O97*H97</f>
        <v>0</v>
      </c>
      <c r="Q97" s="223">
        <v>0</v>
      </c>
      <c r="R97" s="223">
        <f>Q97*H97</f>
        <v>0</v>
      </c>
      <c r="S97" s="223">
        <v>0.002</v>
      </c>
      <c r="T97" s="224">
        <f>S97*H97</f>
        <v>0.024</v>
      </c>
      <c r="U97" s="40"/>
      <c r="V97" s="40"/>
      <c r="W97" s="40"/>
      <c r="X97" s="40"/>
      <c r="Y97" s="40"/>
      <c r="Z97" s="40"/>
      <c r="AA97" s="40"/>
      <c r="AB97" s="40"/>
      <c r="AC97" s="40"/>
      <c r="AD97" s="40"/>
      <c r="AE97" s="40"/>
      <c r="AR97" s="225" t="s">
        <v>155</v>
      </c>
      <c r="AT97" s="225" t="s">
        <v>150</v>
      </c>
      <c r="AU97" s="225" t="s">
        <v>84</v>
      </c>
      <c r="AY97" s="19" t="s">
        <v>147</v>
      </c>
      <c r="BE97" s="226">
        <f>IF(N97="základní",J97,0)</f>
        <v>0</v>
      </c>
      <c r="BF97" s="226">
        <f>IF(N97="snížená",J97,0)</f>
        <v>0</v>
      </c>
      <c r="BG97" s="226">
        <f>IF(N97="zákl. přenesená",J97,0)</f>
        <v>0</v>
      </c>
      <c r="BH97" s="226">
        <f>IF(N97="sníž. přenesená",J97,0)</f>
        <v>0</v>
      </c>
      <c r="BI97" s="226">
        <f>IF(N97="nulová",J97,0)</f>
        <v>0</v>
      </c>
      <c r="BJ97" s="19" t="s">
        <v>82</v>
      </c>
      <c r="BK97" s="226">
        <f>ROUND(I97*H97,2)</f>
        <v>0</v>
      </c>
      <c r="BL97" s="19" t="s">
        <v>155</v>
      </c>
      <c r="BM97" s="225" t="s">
        <v>1375</v>
      </c>
    </row>
    <row r="98" spans="1:47" s="2" customFormat="1" ht="12">
      <c r="A98" s="40"/>
      <c r="B98" s="41"/>
      <c r="C98" s="42"/>
      <c r="D98" s="227" t="s">
        <v>157</v>
      </c>
      <c r="E98" s="42"/>
      <c r="F98" s="228" t="s">
        <v>930</v>
      </c>
      <c r="G98" s="42"/>
      <c r="H98" s="42"/>
      <c r="I98" s="229"/>
      <c r="J98" s="42"/>
      <c r="K98" s="42"/>
      <c r="L98" s="46"/>
      <c r="M98" s="230"/>
      <c r="N98" s="231"/>
      <c r="O98" s="86"/>
      <c r="P98" s="86"/>
      <c r="Q98" s="86"/>
      <c r="R98" s="86"/>
      <c r="S98" s="86"/>
      <c r="T98" s="87"/>
      <c r="U98" s="40"/>
      <c r="V98" s="40"/>
      <c r="W98" s="40"/>
      <c r="X98" s="40"/>
      <c r="Y98" s="40"/>
      <c r="Z98" s="40"/>
      <c r="AA98" s="40"/>
      <c r="AB98" s="40"/>
      <c r="AC98" s="40"/>
      <c r="AD98" s="40"/>
      <c r="AE98" s="40"/>
      <c r="AT98" s="19" t="s">
        <v>157</v>
      </c>
      <c r="AU98" s="19" t="s">
        <v>84</v>
      </c>
    </row>
    <row r="99" spans="1:63" s="12" customFormat="1" ht="22.8" customHeight="1">
      <c r="A99" s="12"/>
      <c r="B99" s="198"/>
      <c r="C99" s="199"/>
      <c r="D99" s="200" t="s">
        <v>74</v>
      </c>
      <c r="E99" s="212" t="s">
        <v>175</v>
      </c>
      <c r="F99" s="212" t="s">
        <v>176</v>
      </c>
      <c r="G99" s="199"/>
      <c r="H99" s="199"/>
      <c r="I99" s="202"/>
      <c r="J99" s="213">
        <f>BK99</f>
        <v>0</v>
      </c>
      <c r="K99" s="199"/>
      <c r="L99" s="204"/>
      <c r="M99" s="205"/>
      <c r="N99" s="206"/>
      <c r="O99" s="206"/>
      <c r="P99" s="207">
        <f>SUM(P100:P110)</f>
        <v>0</v>
      </c>
      <c r="Q99" s="206"/>
      <c r="R99" s="207">
        <f>SUM(R100:R110)</f>
        <v>0</v>
      </c>
      <c r="S99" s="206"/>
      <c r="T99" s="208">
        <f>SUM(T100:T110)</f>
        <v>0</v>
      </c>
      <c r="U99" s="12"/>
      <c r="V99" s="12"/>
      <c r="W99" s="12"/>
      <c r="X99" s="12"/>
      <c r="Y99" s="12"/>
      <c r="Z99" s="12"/>
      <c r="AA99" s="12"/>
      <c r="AB99" s="12"/>
      <c r="AC99" s="12"/>
      <c r="AD99" s="12"/>
      <c r="AE99" s="12"/>
      <c r="AR99" s="209" t="s">
        <v>82</v>
      </c>
      <c r="AT99" s="210" t="s">
        <v>74</v>
      </c>
      <c r="AU99" s="210" t="s">
        <v>82</v>
      </c>
      <c r="AY99" s="209" t="s">
        <v>147</v>
      </c>
      <c r="BK99" s="211">
        <f>SUM(BK100:BK110)</f>
        <v>0</v>
      </c>
    </row>
    <row r="100" spans="1:65" s="2" customFormat="1" ht="24.15" customHeight="1">
      <c r="A100" s="40"/>
      <c r="B100" s="41"/>
      <c r="C100" s="214" t="s">
        <v>167</v>
      </c>
      <c r="D100" s="214" t="s">
        <v>150</v>
      </c>
      <c r="E100" s="215" t="s">
        <v>177</v>
      </c>
      <c r="F100" s="216" t="s">
        <v>178</v>
      </c>
      <c r="G100" s="217" t="s">
        <v>179</v>
      </c>
      <c r="H100" s="218">
        <v>0.399</v>
      </c>
      <c r="I100" s="219"/>
      <c r="J100" s="220">
        <f>ROUND(I100*H100,2)</f>
        <v>0</v>
      </c>
      <c r="K100" s="216" t="s">
        <v>154</v>
      </c>
      <c r="L100" s="46"/>
      <c r="M100" s="221" t="s">
        <v>19</v>
      </c>
      <c r="N100" s="222" t="s">
        <v>46</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155</v>
      </c>
      <c r="AT100" s="225" t="s">
        <v>150</v>
      </c>
      <c r="AU100" s="225" t="s">
        <v>84</v>
      </c>
      <c r="AY100" s="19" t="s">
        <v>147</v>
      </c>
      <c r="BE100" s="226">
        <f>IF(N100="základní",J100,0)</f>
        <v>0</v>
      </c>
      <c r="BF100" s="226">
        <f>IF(N100="snížená",J100,0)</f>
        <v>0</v>
      </c>
      <c r="BG100" s="226">
        <f>IF(N100="zákl. přenesená",J100,0)</f>
        <v>0</v>
      </c>
      <c r="BH100" s="226">
        <f>IF(N100="sníž. přenesená",J100,0)</f>
        <v>0</v>
      </c>
      <c r="BI100" s="226">
        <f>IF(N100="nulová",J100,0)</f>
        <v>0</v>
      </c>
      <c r="BJ100" s="19" t="s">
        <v>82</v>
      </c>
      <c r="BK100" s="226">
        <f>ROUND(I100*H100,2)</f>
        <v>0</v>
      </c>
      <c r="BL100" s="19" t="s">
        <v>155</v>
      </c>
      <c r="BM100" s="225" t="s">
        <v>1376</v>
      </c>
    </row>
    <row r="101" spans="1:47" s="2" customFormat="1" ht="12">
      <c r="A101" s="40"/>
      <c r="B101" s="41"/>
      <c r="C101" s="42"/>
      <c r="D101" s="227" t="s">
        <v>157</v>
      </c>
      <c r="E101" s="42"/>
      <c r="F101" s="228" t="s">
        <v>181</v>
      </c>
      <c r="G101" s="42"/>
      <c r="H101" s="42"/>
      <c r="I101" s="229"/>
      <c r="J101" s="42"/>
      <c r="K101" s="42"/>
      <c r="L101" s="46"/>
      <c r="M101" s="230"/>
      <c r="N101" s="231"/>
      <c r="O101" s="86"/>
      <c r="P101" s="86"/>
      <c r="Q101" s="86"/>
      <c r="R101" s="86"/>
      <c r="S101" s="86"/>
      <c r="T101" s="87"/>
      <c r="U101" s="40"/>
      <c r="V101" s="40"/>
      <c r="W101" s="40"/>
      <c r="X101" s="40"/>
      <c r="Y101" s="40"/>
      <c r="Z101" s="40"/>
      <c r="AA101" s="40"/>
      <c r="AB101" s="40"/>
      <c r="AC101" s="40"/>
      <c r="AD101" s="40"/>
      <c r="AE101" s="40"/>
      <c r="AT101" s="19" t="s">
        <v>157</v>
      </c>
      <c r="AU101" s="19" t="s">
        <v>84</v>
      </c>
    </row>
    <row r="102" spans="1:65" s="2" customFormat="1" ht="33" customHeight="1">
      <c r="A102" s="40"/>
      <c r="B102" s="41"/>
      <c r="C102" s="214" t="s">
        <v>155</v>
      </c>
      <c r="D102" s="214" t="s">
        <v>150</v>
      </c>
      <c r="E102" s="215" t="s">
        <v>183</v>
      </c>
      <c r="F102" s="216" t="s">
        <v>184</v>
      </c>
      <c r="G102" s="217" t="s">
        <v>179</v>
      </c>
      <c r="H102" s="218">
        <v>5.985</v>
      </c>
      <c r="I102" s="219"/>
      <c r="J102" s="220">
        <f>ROUND(I102*H102,2)</f>
        <v>0</v>
      </c>
      <c r="K102" s="216" t="s">
        <v>154</v>
      </c>
      <c r="L102" s="46"/>
      <c r="M102" s="221" t="s">
        <v>19</v>
      </c>
      <c r="N102" s="222" t="s">
        <v>46</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155</v>
      </c>
      <c r="AT102" s="225" t="s">
        <v>150</v>
      </c>
      <c r="AU102" s="225" t="s">
        <v>84</v>
      </c>
      <c r="AY102" s="19" t="s">
        <v>147</v>
      </c>
      <c r="BE102" s="226">
        <f>IF(N102="základní",J102,0)</f>
        <v>0</v>
      </c>
      <c r="BF102" s="226">
        <f>IF(N102="snížená",J102,0)</f>
        <v>0</v>
      </c>
      <c r="BG102" s="226">
        <f>IF(N102="zákl. přenesená",J102,0)</f>
        <v>0</v>
      </c>
      <c r="BH102" s="226">
        <f>IF(N102="sníž. přenesená",J102,0)</f>
        <v>0</v>
      </c>
      <c r="BI102" s="226">
        <f>IF(N102="nulová",J102,0)</f>
        <v>0</v>
      </c>
      <c r="BJ102" s="19" t="s">
        <v>82</v>
      </c>
      <c r="BK102" s="226">
        <f>ROUND(I102*H102,2)</f>
        <v>0</v>
      </c>
      <c r="BL102" s="19" t="s">
        <v>155</v>
      </c>
      <c r="BM102" s="225" t="s">
        <v>1377</v>
      </c>
    </row>
    <row r="103" spans="1:47" s="2" customFormat="1" ht="12">
      <c r="A103" s="40"/>
      <c r="B103" s="41"/>
      <c r="C103" s="42"/>
      <c r="D103" s="227" t="s">
        <v>157</v>
      </c>
      <c r="E103" s="42"/>
      <c r="F103" s="228" t="s">
        <v>186</v>
      </c>
      <c r="G103" s="42"/>
      <c r="H103" s="42"/>
      <c r="I103" s="229"/>
      <c r="J103" s="42"/>
      <c r="K103" s="42"/>
      <c r="L103" s="46"/>
      <c r="M103" s="230"/>
      <c r="N103" s="231"/>
      <c r="O103" s="86"/>
      <c r="P103" s="86"/>
      <c r="Q103" s="86"/>
      <c r="R103" s="86"/>
      <c r="S103" s="86"/>
      <c r="T103" s="87"/>
      <c r="U103" s="40"/>
      <c r="V103" s="40"/>
      <c r="W103" s="40"/>
      <c r="X103" s="40"/>
      <c r="Y103" s="40"/>
      <c r="Z103" s="40"/>
      <c r="AA103" s="40"/>
      <c r="AB103" s="40"/>
      <c r="AC103" s="40"/>
      <c r="AD103" s="40"/>
      <c r="AE103" s="40"/>
      <c r="AT103" s="19" t="s">
        <v>157</v>
      </c>
      <c r="AU103" s="19" t="s">
        <v>84</v>
      </c>
    </row>
    <row r="104" spans="1:51" s="14" customFormat="1" ht="12">
      <c r="A104" s="14"/>
      <c r="B104" s="243"/>
      <c r="C104" s="244"/>
      <c r="D104" s="234" t="s">
        <v>159</v>
      </c>
      <c r="E104" s="244"/>
      <c r="F104" s="246" t="s">
        <v>1378</v>
      </c>
      <c r="G104" s="244"/>
      <c r="H104" s="247">
        <v>5.985</v>
      </c>
      <c r="I104" s="248"/>
      <c r="J104" s="244"/>
      <c r="K104" s="244"/>
      <c r="L104" s="249"/>
      <c r="M104" s="250"/>
      <c r="N104" s="251"/>
      <c r="O104" s="251"/>
      <c r="P104" s="251"/>
      <c r="Q104" s="251"/>
      <c r="R104" s="251"/>
      <c r="S104" s="251"/>
      <c r="T104" s="252"/>
      <c r="U104" s="14"/>
      <c r="V104" s="14"/>
      <c r="W104" s="14"/>
      <c r="X104" s="14"/>
      <c r="Y104" s="14"/>
      <c r="Z104" s="14"/>
      <c r="AA104" s="14"/>
      <c r="AB104" s="14"/>
      <c r="AC104" s="14"/>
      <c r="AD104" s="14"/>
      <c r="AE104" s="14"/>
      <c r="AT104" s="253" t="s">
        <v>159</v>
      </c>
      <c r="AU104" s="253" t="s">
        <v>84</v>
      </c>
      <c r="AV104" s="14" t="s">
        <v>84</v>
      </c>
      <c r="AW104" s="14" t="s">
        <v>4</v>
      </c>
      <c r="AX104" s="14" t="s">
        <v>82</v>
      </c>
      <c r="AY104" s="253" t="s">
        <v>147</v>
      </c>
    </row>
    <row r="105" spans="1:65" s="2" customFormat="1" ht="21.75" customHeight="1">
      <c r="A105" s="40"/>
      <c r="B105" s="41"/>
      <c r="C105" s="214" t="s">
        <v>182</v>
      </c>
      <c r="D105" s="214" t="s">
        <v>150</v>
      </c>
      <c r="E105" s="215" t="s">
        <v>189</v>
      </c>
      <c r="F105" s="216" t="s">
        <v>190</v>
      </c>
      <c r="G105" s="217" t="s">
        <v>179</v>
      </c>
      <c r="H105" s="218">
        <v>0.399</v>
      </c>
      <c r="I105" s="219"/>
      <c r="J105" s="220">
        <f>ROUND(I105*H105,2)</f>
        <v>0</v>
      </c>
      <c r="K105" s="216" t="s">
        <v>154</v>
      </c>
      <c r="L105" s="46"/>
      <c r="M105" s="221" t="s">
        <v>19</v>
      </c>
      <c r="N105" s="222" t="s">
        <v>46</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155</v>
      </c>
      <c r="AT105" s="225" t="s">
        <v>150</v>
      </c>
      <c r="AU105" s="225" t="s">
        <v>84</v>
      </c>
      <c r="AY105" s="19" t="s">
        <v>147</v>
      </c>
      <c r="BE105" s="226">
        <f>IF(N105="základní",J105,0)</f>
        <v>0</v>
      </c>
      <c r="BF105" s="226">
        <f>IF(N105="snížená",J105,0)</f>
        <v>0</v>
      </c>
      <c r="BG105" s="226">
        <f>IF(N105="zákl. přenesená",J105,0)</f>
        <v>0</v>
      </c>
      <c r="BH105" s="226">
        <f>IF(N105="sníž. přenesená",J105,0)</f>
        <v>0</v>
      </c>
      <c r="BI105" s="226">
        <f>IF(N105="nulová",J105,0)</f>
        <v>0</v>
      </c>
      <c r="BJ105" s="19" t="s">
        <v>82</v>
      </c>
      <c r="BK105" s="226">
        <f>ROUND(I105*H105,2)</f>
        <v>0</v>
      </c>
      <c r="BL105" s="19" t="s">
        <v>155</v>
      </c>
      <c r="BM105" s="225" t="s">
        <v>1379</v>
      </c>
    </row>
    <row r="106" spans="1:47" s="2" customFormat="1" ht="12">
      <c r="A106" s="40"/>
      <c r="B106" s="41"/>
      <c r="C106" s="42"/>
      <c r="D106" s="227" t="s">
        <v>157</v>
      </c>
      <c r="E106" s="42"/>
      <c r="F106" s="228" t="s">
        <v>192</v>
      </c>
      <c r="G106" s="42"/>
      <c r="H106" s="42"/>
      <c r="I106" s="229"/>
      <c r="J106" s="42"/>
      <c r="K106" s="42"/>
      <c r="L106" s="46"/>
      <c r="M106" s="230"/>
      <c r="N106" s="231"/>
      <c r="O106" s="86"/>
      <c r="P106" s="86"/>
      <c r="Q106" s="86"/>
      <c r="R106" s="86"/>
      <c r="S106" s="86"/>
      <c r="T106" s="87"/>
      <c r="U106" s="40"/>
      <c r="V106" s="40"/>
      <c r="W106" s="40"/>
      <c r="X106" s="40"/>
      <c r="Y106" s="40"/>
      <c r="Z106" s="40"/>
      <c r="AA106" s="40"/>
      <c r="AB106" s="40"/>
      <c r="AC106" s="40"/>
      <c r="AD106" s="40"/>
      <c r="AE106" s="40"/>
      <c r="AT106" s="19" t="s">
        <v>157</v>
      </c>
      <c r="AU106" s="19" t="s">
        <v>84</v>
      </c>
    </row>
    <row r="107" spans="1:65" s="2" customFormat="1" ht="24.15" customHeight="1">
      <c r="A107" s="40"/>
      <c r="B107" s="41"/>
      <c r="C107" s="214" t="s">
        <v>188</v>
      </c>
      <c r="D107" s="214" t="s">
        <v>150</v>
      </c>
      <c r="E107" s="215" t="s">
        <v>194</v>
      </c>
      <c r="F107" s="216" t="s">
        <v>195</v>
      </c>
      <c r="G107" s="217" t="s">
        <v>179</v>
      </c>
      <c r="H107" s="218">
        <v>3.591</v>
      </c>
      <c r="I107" s="219"/>
      <c r="J107" s="220">
        <f>ROUND(I107*H107,2)</f>
        <v>0</v>
      </c>
      <c r="K107" s="216" t="s">
        <v>154</v>
      </c>
      <c r="L107" s="46"/>
      <c r="M107" s="221" t="s">
        <v>19</v>
      </c>
      <c r="N107" s="222" t="s">
        <v>46</v>
      </c>
      <c r="O107" s="86"/>
      <c r="P107" s="223">
        <f>O107*H107</f>
        <v>0</v>
      </c>
      <c r="Q107" s="223">
        <v>0</v>
      </c>
      <c r="R107" s="223">
        <f>Q107*H107</f>
        <v>0</v>
      </c>
      <c r="S107" s="223">
        <v>0</v>
      </c>
      <c r="T107" s="224">
        <f>S107*H107</f>
        <v>0</v>
      </c>
      <c r="U107" s="40"/>
      <c r="V107" s="40"/>
      <c r="W107" s="40"/>
      <c r="X107" s="40"/>
      <c r="Y107" s="40"/>
      <c r="Z107" s="40"/>
      <c r="AA107" s="40"/>
      <c r="AB107" s="40"/>
      <c r="AC107" s="40"/>
      <c r="AD107" s="40"/>
      <c r="AE107" s="40"/>
      <c r="AR107" s="225" t="s">
        <v>155</v>
      </c>
      <c r="AT107" s="225" t="s">
        <v>150</v>
      </c>
      <c r="AU107" s="225" t="s">
        <v>84</v>
      </c>
      <c r="AY107" s="19" t="s">
        <v>147</v>
      </c>
      <c r="BE107" s="226">
        <f>IF(N107="základní",J107,0)</f>
        <v>0</v>
      </c>
      <c r="BF107" s="226">
        <f>IF(N107="snížená",J107,0)</f>
        <v>0</v>
      </c>
      <c r="BG107" s="226">
        <f>IF(N107="zákl. přenesená",J107,0)</f>
        <v>0</v>
      </c>
      <c r="BH107" s="226">
        <f>IF(N107="sníž. přenesená",J107,0)</f>
        <v>0</v>
      </c>
      <c r="BI107" s="226">
        <f>IF(N107="nulová",J107,0)</f>
        <v>0</v>
      </c>
      <c r="BJ107" s="19" t="s">
        <v>82</v>
      </c>
      <c r="BK107" s="226">
        <f>ROUND(I107*H107,2)</f>
        <v>0</v>
      </c>
      <c r="BL107" s="19" t="s">
        <v>155</v>
      </c>
      <c r="BM107" s="225" t="s">
        <v>1380</v>
      </c>
    </row>
    <row r="108" spans="1:47" s="2" customFormat="1" ht="12">
      <c r="A108" s="40"/>
      <c r="B108" s="41"/>
      <c r="C108" s="42"/>
      <c r="D108" s="227" t="s">
        <v>157</v>
      </c>
      <c r="E108" s="42"/>
      <c r="F108" s="228" t="s">
        <v>197</v>
      </c>
      <c r="G108" s="42"/>
      <c r="H108" s="42"/>
      <c r="I108" s="229"/>
      <c r="J108" s="42"/>
      <c r="K108" s="42"/>
      <c r="L108" s="46"/>
      <c r="M108" s="230"/>
      <c r="N108" s="231"/>
      <c r="O108" s="86"/>
      <c r="P108" s="86"/>
      <c r="Q108" s="86"/>
      <c r="R108" s="86"/>
      <c r="S108" s="86"/>
      <c r="T108" s="87"/>
      <c r="U108" s="40"/>
      <c r="V108" s="40"/>
      <c r="W108" s="40"/>
      <c r="X108" s="40"/>
      <c r="Y108" s="40"/>
      <c r="Z108" s="40"/>
      <c r="AA108" s="40"/>
      <c r="AB108" s="40"/>
      <c r="AC108" s="40"/>
      <c r="AD108" s="40"/>
      <c r="AE108" s="40"/>
      <c r="AT108" s="19" t="s">
        <v>157</v>
      </c>
      <c r="AU108" s="19" t="s">
        <v>84</v>
      </c>
    </row>
    <row r="109" spans="1:51" s="14" customFormat="1" ht="12">
      <c r="A109" s="14"/>
      <c r="B109" s="243"/>
      <c r="C109" s="244"/>
      <c r="D109" s="234" t="s">
        <v>159</v>
      </c>
      <c r="E109" s="244"/>
      <c r="F109" s="246" t="s">
        <v>1381</v>
      </c>
      <c r="G109" s="244"/>
      <c r="H109" s="247">
        <v>3.591</v>
      </c>
      <c r="I109" s="248"/>
      <c r="J109" s="244"/>
      <c r="K109" s="244"/>
      <c r="L109" s="249"/>
      <c r="M109" s="250"/>
      <c r="N109" s="251"/>
      <c r="O109" s="251"/>
      <c r="P109" s="251"/>
      <c r="Q109" s="251"/>
      <c r="R109" s="251"/>
      <c r="S109" s="251"/>
      <c r="T109" s="252"/>
      <c r="U109" s="14"/>
      <c r="V109" s="14"/>
      <c r="W109" s="14"/>
      <c r="X109" s="14"/>
      <c r="Y109" s="14"/>
      <c r="Z109" s="14"/>
      <c r="AA109" s="14"/>
      <c r="AB109" s="14"/>
      <c r="AC109" s="14"/>
      <c r="AD109" s="14"/>
      <c r="AE109" s="14"/>
      <c r="AT109" s="253" t="s">
        <v>159</v>
      </c>
      <c r="AU109" s="253" t="s">
        <v>84</v>
      </c>
      <c r="AV109" s="14" t="s">
        <v>84</v>
      </c>
      <c r="AW109" s="14" t="s">
        <v>4</v>
      </c>
      <c r="AX109" s="14" t="s">
        <v>82</v>
      </c>
      <c r="AY109" s="253" t="s">
        <v>147</v>
      </c>
    </row>
    <row r="110" spans="1:65" s="2" customFormat="1" ht="24.15" customHeight="1">
      <c r="A110" s="40"/>
      <c r="B110" s="41"/>
      <c r="C110" s="214" t="s">
        <v>193</v>
      </c>
      <c r="D110" s="214" t="s">
        <v>150</v>
      </c>
      <c r="E110" s="215" t="s">
        <v>200</v>
      </c>
      <c r="F110" s="216" t="s">
        <v>201</v>
      </c>
      <c r="G110" s="217" t="s">
        <v>179</v>
      </c>
      <c r="H110" s="218">
        <v>0.399</v>
      </c>
      <c r="I110" s="219"/>
      <c r="J110" s="220">
        <f>ROUND(I110*H110,2)</f>
        <v>0</v>
      </c>
      <c r="K110" s="216" t="s">
        <v>202</v>
      </c>
      <c r="L110" s="46"/>
      <c r="M110" s="221" t="s">
        <v>19</v>
      </c>
      <c r="N110" s="222" t="s">
        <v>46</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155</v>
      </c>
      <c r="AT110" s="225" t="s">
        <v>150</v>
      </c>
      <c r="AU110" s="225" t="s">
        <v>84</v>
      </c>
      <c r="AY110" s="19" t="s">
        <v>147</v>
      </c>
      <c r="BE110" s="226">
        <f>IF(N110="základní",J110,0)</f>
        <v>0</v>
      </c>
      <c r="BF110" s="226">
        <f>IF(N110="snížená",J110,0)</f>
        <v>0</v>
      </c>
      <c r="BG110" s="226">
        <f>IF(N110="zákl. přenesená",J110,0)</f>
        <v>0</v>
      </c>
      <c r="BH110" s="226">
        <f>IF(N110="sníž. přenesená",J110,0)</f>
        <v>0</v>
      </c>
      <c r="BI110" s="226">
        <f>IF(N110="nulová",J110,0)</f>
        <v>0</v>
      </c>
      <c r="BJ110" s="19" t="s">
        <v>82</v>
      </c>
      <c r="BK110" s="226">
        <f>ROUND(I110*H110,2)</f>
        <v>0</v>
      </c>
      <c r="BL110" s="19" t="s">
        <v>155</v>
      </c>
      <c r="BM110" s="225" t="s">
        <v>1382</v>
      </c>
    </row>
    <row r="111" spans="1:63" s="12" customFormat="1" ht="25.9" customHeight="1">
      <c r="A111" s="12"/>
      <c r="B111" s="198"/>
      <c r="C111" s="199"/>
      <c r="D111" s="200" t="s">
        <v>74</v>
      </c>
      <c r="E111" s="201" t="s">
        <v>204</v>
      </c>
      <c r="F111" s="201" t="s">
        <v>205</v>
      </c>
      <c r="G111" s="199"/>
      <c r="H111" s="199"/>
      <c r="I111" s="202"/>
      <c r="J111" s="203">
        <f>BK111</f>
        <v>0</v>
      </c>
      <c r="K111" s="199"/>
      <c r="L111" s="204"/>
      <c r="M111" s="205"/>
      <c r="N111" s="206"/>
      <c r="O111" s="206"/>
      <c r="P111" s="207">
        <f>P112+P124</f>
        <v>0</v>
      </c>
      <c r="Q111" s="206"/>
      <c r="R111" s="207">
        <f>R112+R124</f>
        <v>0.13175</v>
      </c>
      <c r="S111" s="206"/>
      <c r="T111" s="208">
        <f>T112+T124</f>
        <v>0.36885</v>
      </c>
      <c r="U111" s="12"/>
      <c r="V111" s="12"/>
      <c r="W111" s="12"/>
      <c r="X111" s="12"/>
      <c r="Y111" s="12"/>
      <c r="Z111" s="12"/>
      <c r="AA111" s="12"/>
      <c r="AB111" s="12"/>
      <c r="AC111" s="12"/>
      <c r="AD111" s="12"/>
      <c r="AE111" s="12"/>
      <c r="AR111" s="209" t="s">
        <v>84</v>
      </c>
      <c r="AT111" s="210" t="s">
        <v>74</v>
      </c>
      <c r="AU111" s="210" t="s">
        <v>75</v>
      </c>
      <c r="AY111" s="209" t="s">
        <v>147</v>
      </c>
      <c r="BK111" s="211">
        <f>BK112+BK124</f>
        <v>0</v>
      </c>
    </row>
    <row r="112" spans="1:63" s="12" customFormat="1" ht="22.8" customHeight="1">
      <c r="A112" s="12"/>
      <c r="B112" s="198"/>
      <c r="C112" s="199"/>
      <c r="D112" s="200" t="s">
        <v>74</v>
      </c>
      <c r="E112" s="212" t="s">
        <v>938</v>
      </c>
      <c r="F112" s="212" t="s">
        <v>939</v>
      </c>
      <c r="G112" s="199"/>
      <c r="H112" s="199"/>
      <c r="I112" s="202"/>
      <c r="J112" s="213">
        <f>BK112</f>
        <v>0</v>
      </c>
      <c r="K112" s="199"/>
      <c r="L112" s="204"/>
      <c r="M112" s="205"/>
      <c r="N112" s="206"/>
      <c r="O112" s="206"/>
      <c r="P112" s="207">
        <f>SUM(P113:P123)</f>
        <v>0</v>
      </c>
      <c r="Q112" s="206"/>
      <c r="R112" s="207">
        <f>SUM(R113:R123)</f>
        <v>0</v>
      </c>
      <c r="S112" s="206"/>
      <c r="T112" s="208">
        <f>SUM(T113:T123)</f>
        <v>0.36608</v>
      </c>
      <c r="U112" s="12"/>
      <c r="V112" s="12"/>
      <c r="W112" s="12"/>
      <c r="X112" s="12"/>
      <c r="Y112" s="12"/>
      <c r="Z112" s="12"/>
      <c r="AA112" s="12"/>
      <c r="AB112" s="12"/>
      <c r="AC112" s="12"/>
      <c r="AD112" s="12"/>
      <c r="AE112" s="12"/>
      <c r="AR112" s="209" t="s">
        <v>84</v>
      </c>
      <c r="AT112" s="210" t="s">
        <v>74</v>
      </c>
      <c r="AU112" s="210" t="s">
        <v>82</v>
      </c>
      <c r="AY112" s="209" t="s">
        <v>147</v>
      </c>
      <c r="BK112" s="211">
        <f>SUM(BK113:BK123)</f>
        <v>0</v>
      </c>
    </row>
    <row r="113" spans="1:65" s="2" customFormat="1" ht="24.15" customHeight="1">
      <c r="A113" s="40"/>
      <c r="B113" s="41"/>
      <c r="C113" s="214" t="s">
        <v>199</v>
      </c>
      <c r="D113" s="214" t="s">
        <v>150</v>
      </c>
      <c r="E113" s="215" t="s">
        <v>1383</v>
      </c>
      <c r="F113" s="216" t="s">
        <v>1384</v>
      </c>
      <c r="G113" s="217" t="s">
        <v>170</v>
      </c>
      <c r="H113" s="218">
        <v>1144</v>
      </c>
      <c r="I113" s="219"/>
      <c r="J113" s="220">
        <f>ROUND(I113*H113,2)</f>
        <v>0</v>
      </c>
      <c r="K113" s="216" t="s">
        <v>154</v>
      </c>
      <c r="L113" s="46"/>
      <c r="M113" s="221" t="s">
        <v>19</v>
      </c>
      <c r="N113" s="222" t="s">
        <v>46</v>
      </c>
      <c r="O113" s="86"/>
      <c r="P113" s="223">
        <f>O113*H113</f>
        <v>0</v>
      </c>
      <c r="Q113" s="223">
        <v>0</v>
      </c>
      <c r="R113" s="223">
        <f>Q113*H113</f>
        <v>0</v>
      </c>
      <c r="S113" s="223">
        <v>0.00032</v>
      </c>
      <c r="T113" s="224">
        <f>S113*H113</f>
        <v>0.36608</v>
      </c>
      <c r="U113" s="40"/>
      <c r="V113" s="40"/>
      <c r="W113" s="40"/>
      <c r="X113" s="40"/>
      <c r="Y113" s="40"/>
      <c r="Z113" s="40"/>
      <c r="AA113" s="40"/>
      <c r="AB113" s="40"/>
      <c r="AC113" s="40"/>
      <c r="AD113" s="40"/>
      <c r="AE113" s="40"/>
      <c r="AR113" s="225" t="s">
        <v>211</v>
      </c>
      <c r="AT113" s="225" t="s">
        <v>150</v>
      </c>
      <c r="AU113" s="225" t="s">
        <v>84</v>
      </c>
      <c r="AY113" s="19" t="s">
        <v>147</v>
      </c>
      <c r="BE113" s="226">
        <f>IF(N113="základní",J113,0)</f>
        <v>0</v>
      </c>
      <c r="BF113" s="226">
        <f>IF(N113="snížená",J113,0)</f>
        <v>0</v>
      </c>
      <c r="BG113" s="226">
        <f>IF(N113="zákl. přenesená",J113,0)</f>
        <v>0</v>
      </c>
      <c r="BH113" s="226">
        <f>IF(N113="sníž. přenesená",J113,0)</f>
        <v>0</v>
      </c>
      <c r="BI113" s="226">
        <f>IF(N113="nulová",J113,0)</f>
        <v>0</v>
      </c>
      <c r="BJ113" s="19" t="s">
        <v>82</v>
      </c>
      <c r="BK113" s="226">
        <f>ROUND(I113*H113,2)</f>
        <v>0</v>
      </c>
      <c r="BL113" s="19" t="s">
        <v>211</v>
      </c>
      <c r="BM113" s="225" t="s">
        <v>1385</v>
      </c>
    </row>
    <row r="114" spans="1:47" s="2" customFormat="1" ht="12">
      <c r="A114" s="40"/>
      <c r="B114" s="41"/>
      <c r="C114" s="42"/>
      <c r="D114" s="227" t="s">
        <v>157</v>
      </c>
      <c r="E114" s="42"/>
      <c r="F114" s="228" t="s">
        <v>1386</v>
      </c>
      <c r="G114" s="42"/>
      <c r="H114" s="42"/>
      <c r="I114" s="229"/>
      <c r="J114" s="42"/>
      <c r="K114" s="42"/>
      <c r="L114" s="46"/>
      <c r="M114" s="230"/>
      <c r="N114" s="231"/>
      <c r="O114" s="86"/>
      <c r="P114" s="86"/>
      <c r="Q114" s="86"/>
      <c r="R114" s="86"/>
      <c r="S114" s="86"/>
      <c r="T114" s="87"/>
      <c r="U114" s="40"/>
      <c r="V114" s="40"/>
      <c r="W114" s="40"/>
      <c r="X114" s="40"/>
      <c r="Y114" s="40"/>
      <c r="Z114" s="40"/>
      <c r="AA114" s="40"/>
      <c r="AB114" s="40"/>
      <c r="AC114" s="40"/>
      <c r="AD114" s="40"/>
      <c r="AE114" s="40"/>
      <c r="AT114" s="19" t="s">
        <v>157</v>
      </c>
      <c r="AU114" s="19" t="s">
        <v>84</v>
      </c>
    </row>
    <row r="115" spans="1:51" s="14" customFormat="1" ht="12">
      <c r="A115" s="14"/>
      <c r="B115" s="243"/>
      <c r="C115" s="244"/>
      <c r="D115" s="234" t="s">
        <v>159</v>
      </c>
      <c r="E115" s="245" t="s">
        <v>19</v>
      </c>
      <c r="F115" s="246" t="s">
        <v>1387</v>
      </c>
      <c r="G115" s="244"/>
      <c r="H115" s="247">
        <v>46</v>
      </c>
      <c r="I115" s="248"/>
      <c r="J115" s="244"/>
      <c r="K115" s="244"/>
      <c r="L115" s="249"/>
      <c r="M115" s="250"/>
      <c r="N115" s="251"/>
      <c r="O115" s="251"/>
      <c r="P115" s="251"/>
      <c r="Q115" s="251"/>
      <c r="R115" s="251"/>
      <c r="S115" s="251"/>
      <c r="T115" s="252"/>
      <c r="U115" s="14"/>
      <c r="V115" s="14"/>
      <c r="W115" s="14"/>
      <c r="X115" s="14"/>
      <c r="Y115" s="14"/>
      <c r="Z115" s="14"/>
      <c r="AA115" s="14"/>
      <c r="AB115" s="14"/>
      <c r="AC115" s="14"/>
      <c r="AD115" s="14"/>
      <c r="AE115" s="14"/>
      <c r="AT115" s="253" t="s">
        <v>159</v>
      </c>
      <c r="AU115" s="253" t="s">
        <v>84</v>
      </c>
      <c r="AV115" s="14" t="s">
        <v>84</v>
      </c>
      <c r="AW115" s="14" t="s">
        <v>37</v>
      </c>
      <c r="AX115" s="14" t="s">
        <v>75</v>
      </c>
      <c r="AY115" s="253" t="s">
        <v>147</v>
      </c>
    </row>
    <row r="116" spans="1:51" s="14" customFormat="1" ht="12">
      <c r="A116" s="14"/>
      <c r="B116" s="243"/>
      <c r="C116" s="244"/>
      <c r="D116" s="234" t="s">
        <v>159</v>
      </c>
      <c r="E116" s="245" t="s">
        <v>19</v>
      </c>
      <c r="F116" s="246" t="s">
        <v>1387</v>
      </c>
      <c r="G116" s="244"/>
      <c r="H116" s="247">
        <v>46</v>
      </c>
      <c r="I116" s="248"/>
      <c r="J116" s="244"/>
      <c r="K116" s="244"/>
      <c r="L116" s="249"/>
      <c r="M116" s="250"/>
      <c r="N116" s="251"/>
      <c r="O116" s="251"/>
      <c r="P116" s="251"/>
      <c r="Q116" s="251"/>
      <c r="R116" s="251"/>
      <c r="S116" s="251"/>
      <c r="T116" s="252"/>
      <c r="U116" s="14"/>
      <c r="V116" s="14"/>
      <c r="W116" s="14"/>
      <c r="X116" s="14"/>
      <c r="Y116" s="14"/>
      <c r="Z116" s="14"/>
      <c r="AA116" s="14"/>
      <c r="AB116" s="14"/>
      <c r="AC116" s="14"/>
      <c r="AD116" s="14"/>
      <c r="AE116" s="14"/>
      <c r="AT116" s="253" t="s">
        <v>159</v>
      </c>
      <c r="AU116" s="253" t="s">
        <v>84</v>
      </c>
      <c r="AV116" s="14" t="s">
        <v>84</v>
      </c>
      <c r="AW116" s="14" t="s">
        <v>37</v>
      </c>
      <c r="AX116" s="14" t="s">
        <v>75</v>
      </c>
      <c r="AY116" s="253" t="s">
        <v>147</v>
      </c>
    </row>
    <row r="117" spans="1:51" s="14" customFormat="1" ht="12">
      <c r="A117" s="14"/>
      <c r="B117" s="243"/>
      <c r="C117" s="244"/>
      <c r="D117" s="234" t="s">
        <v>159</v>
      </c>
      <c r="E117" s="245" t="s">
        <v>19</v>
      </c>
      <c r="F117" s="246" t="s">
        <v>1388</v>
      </c>
      <c r="G117" s="244"/>
      <c r="H117" s="247">
        <v>80</v>
      </c>
      <c r="I117" s="248"/>
      <c r="J117" s="244"/>
      <c r="K117" s="244"/>
      <c r="L117" s="249"/>
      <c r="M117" s="250"/>
      <c r="N117" s="251"/>
      <c r="O117" s="251"/>
      <c r="P117" s="251"/>
      <c r="Q117" s="251"/>
      <c r="R117" s="251"/>
      <c r="S117" s="251"/>
      <c r="T117" s="252"/>
      <c r="U117" s="14"/>
      <c r="V117" s="14"/>
      <c r="W117" s="14"/>
      <c r="X117" s="14"/>
      <c r="Y117" s="14"/>
      <c r="Z117" s="14"/>
      <c r="AA117" s="14"/>
      <c r="AB117" s="14"/>
      <c r="AC117" s="14"/>
      <c r="AD117" s="14"/>
      <c r="AE117" s="14"/>
      <c r="AT117" s="253" t="s">
        <v>159</v>
      </c>
      <c r="AU117" s="253" t="s">
        <v>84</v>
      </c>
      <c r="AV117" s="14" t="s">
        <v>84</v>
      </c>
      <c r="AW117" s="14" t="s">
        <v>37</v>
      </c>
      <c r="AX117" s="14" t="s">
        <v>75</v>
      </c>
      <c r="AY117" s="253" t="s">
        <v>147</v>
      </c>
    </row>
    <row r="118" spans="1:51" s="14" customFormat="1" ht="12">
      <c r="A118" s="14"/>
      <c r="B118" s="243"/>
      <c r="C118" s="244"/>
      <c r="D118" s="234" t="s">
        <v>159</v>
      </c>
      <c r="E118" s="245" t="s">
        <v>19</v>
      </c>
      <c r="F118" s="246" t="s">
        <v>1389</v>
      </c>
      <c r="G118" s="244"/>
      <c r="H118" s="247">
        <v>72</v>
      </c>
      <c r="I118" s="248"/>
      <c r="J118" s="244"/>
      <c r="K118" s="244"/>
      <c r="L118" s="249"/>
      <c r="M118" s="250"/>
      <c r="N118" s="251"/>
      <c r="O118" s="251"/>
      <c r="P118" s="251"/>
      <c r="Q118" s="251"/>
      <c r="R118" s="251"/>
      <c r="S118" s="251"/>
      <c r="T118" s="252"/>
      <c r="U118" s="14"/>
      <c r="V118" s="14"/>
      <c r="W118" s="14"/>
      <c r="X118" s="14"/>
      <c r="Y118" s="14"/>
      <c r="Z118" s="14"/>
      <c r="AA118" s="14"/>
      <c r="AB118" s="14"/>
      <c r="AC118" s="14"/>
      <c r="AD118" s="14"/>
      <c r="AE118" s="14"/>
      <c r="AT118" s="253" t="s">
        <v>159</v>
      </c>
      <c r="AU118" s="253" t="s">
        <v>84</v>
      </c>
      <c r="AV118" s="14" t="s">
        <v>84</v>
      </c>
      <c r="AW118" s="14" t="s">
        <v>37</v>
      </c>
      <c r="AX118" s="14" t="s">
        <v>75</v>
      </c>
      <c r="AY118" s="253" t="s">
        <v>147</v>
      </c>
    </row>
    <row r="119" spans="1:51" s="14" customFormat="1" ht="12">
      <c r="A119" s="14"/>
      <c r="B119" s="243"/>
      <c r="C119" s="244"/>
      <c r="D119" s="234" t="s">
        <v>159</v>
      </c>
      <c r="E119" s="245" t="s">
        <v>19</v>
      </c>
      <c r="F119" s="246" t="s">
        <v>1390</v>
      </c>
      <c r="G119" s="244"/>
      <c r="H119" s="247">
        <v>160</v>
      </c>
      <c r="I119" s="248"/>
      <c r="J119" s="244"/>
      <c r="K119" s="244"/>
      <c r="L119" s="249"/>
      <c r="M119" s="250"/>
      <c r="N119" s="251"/>
      <c r="O119" s="251"/>
      <c r="P119" s="251"/>
      <c r="Q119" s="251"/>
      <c r="R119" s="251"/>
      <c r="S119" s="251"/>
      <c r="T119" s="252"/>
      <c r="U119" s="14"/>
      <c r="V119" s="14"/>
      <c r="W119" s="14"/>
      <c r="X119" s="14"/>
      <c r="Y119" s="14"/>
      <c r="Z119" s="14"/>
      <c r="AA119" s="14"/>
      <c r="AB119" s="14"/>
      <c r="AC119" s="14"/>
      <c r="AD119" s="14"/>
      <c r="AE119" s="14"/>
      <c r="AT119" s="253" t="s">
        <v>159</v>
      </c>
      <c r="AU119" s="253" t="s">
        <v>84</v>
      </c>
      <c r="AV119" s="14" t="s">
        <v>84</v>
      </c>
      <c r="AW119" s="14" t="s">
        <v>37</v>
      </c>
      <c r="AX119" s="14" t="s">
        <v>75</v>
      </c>
      <c r="AY119" s="253" t="s">
        <v>147</v>
      </c>
    </row>
    <row r="120" spans="1:51" s="14" customFormat="1" ht="12">
      <c r="A120" s="14"/>
      <c r="B120" s="243"/>
      <c r="C120" s="244"/>
      <c r="D120" s="234" t="s">
        <v>159</v>
      </c>
      <c r="E120" s="245" t="s">
        <v>19</v>
      </c>
      <c r="F120" s="246" t="s">
        <v>1391</v>
      </c>
      <c r="G120" s="244"/>
      <c r="H120" s="247">
        <v>128</v>
      </c>
      <c r="I120" s="248"/>
      <c r="J120" s="244"/>
      <c r="K120" s="244"/>
      <c r="L120" s="249"/>
      <c r="M120" s="250"/>
      <c r="N120" s="251"/>
      <c r="O120" s="251"/>
      <c r="P120" s="251"/>
      <c r="Q120" s="251"/>
      <c r="R120" s="251"/>
      <c r="S120" s="251"/>
      <c r="T120" s="252"/>
      <c r="U120" s="14"/>
      <c r="V120" s="14"/>
      <c r="W120" s="14"/>
      <c r="X120" s="14"/>
      <c r="Y120" s="14"/>
      <c r="Z120" s="14"/>
      <c r="AA120" s="14"/>
      <c r="AB120" s="14"/>
      <c r="AC120" s="14"/>
      <c r="AD120" s="14"/>
      <c r="AE120" s="14"/>
      <c r="AT120" s="253" t="s">
        <v>159</v>
      </c>
      <c r="AU120" s="253" t="s">
        <v>84</v>
      </c>
      <c r="AV120" s="14" t="s">
        <v>84</v>
      </c>
      <c r="AW120" s="14" t="s">
        <v>37</v>
      </c>
      <c r="AX120" s="14" t="s">
        <v>75</v>
      </c>
      <c r="AY120" s="253" t="s">
        <v>147</v>
      </c>
    </row>
    <row r="121" spans="1:51" s="14" customFormat="1" ht="12">
      <c r="A121" s="14"/>
      <c r="B121" s="243"/>
      <c r="C121" s="244"/>
      <c r="D121" s="234" t="s">
        <v>159</v>
      </c>
      <c r="E121" s="245" t="s">
        <v>19</v>
      </c>
      <c r="F121" s="246" t="s">
        <v>1392</v>
      </c>
      <c r="G121" s="244"/>
      <c r="H121" s="247">
        <v>72</v>
      </c>
      <c r="I121" s="248"/>
      <c r="J121" s="244"/>
      <c r="K121" s="244"/>
      <c r="L121" s="249"/>
      <c r="M121" s="250"/>
      <c r="N121" s="251"/>
      <c r="O121" s="251"/>
      <c r="P121" s="251"/>
      <c r="Q121" s="251"/>
      <c r="R121" s="251"/>
      <c r="S121" s="251"/>
      <c r="T121" s="252"/>
      <c r="U121" s="14"/>
      <c r="V121" s="14"/>
      <c r="W121" s="14"/>
      <c r="X121" s="14"/>
      <c r="Y121" s="14"/>
      <c r="Z121" s="14"/>
      <c r="AA121" s="14"/>
      <c r="AB121" s="14"/>
      <c r="AC121" s="14"/>
      <c r="AD121" s="14"/>
      <c r="AE121" s="14"/>
      <c r="AT121" s="253" t="s">
        <v>159</v>
      </c>
      <c r="AU121" s="253" t="s">
        <v>84</v>
      </c>
      <c r="AV121" s="14" t="s">
        <v>84</v>
      </c>
      <c r="AW121" s="14" t="s">
        <v>37</v>
      </c>
      <c r="AX121" s="14" t="s">
        <v>75</v>
      </c>
      <c r="AY121" s="253" t="s">
        <v>147</v>
      </c>
    </row>
    <row r="122" spans="1:51" s="14" customFormat="1" ht="12">
      <c r="A122" s="14"/>
      <c r="B122" s="243"/>
      <c r="C122" s="244"/>
      <c r="D122" s="234" t="s">
        <v>159</v>
      </c>
      <c r="E122" s="245" t="s">
        <v>19</v>
      </c>
      <c r="F122" s="246" t="s">
        <v>1393</v>
      </c>
      <c r="G122" s="244"/>
      <c r="H122" s="247">
        <v>540</v>
      </c>
      <c r="I122" s="248"/>
      <c r="J122" s="244"/>
      <c r="K122" s="244"/>
      <c r="L122" s="249"/>
      <c r="M122" s="250"/>
      <c r="N122" s="251"/>
      <c r="O122" s="251"/>
      <c r="P122" s="251"/>
      <c r="Q122" s="251"/>
      <c r="R122" s="251"/>
      <c r="S122" s="251"/>
      <c r="T122" s="252"/>
      <c r="U122" s="14"/>
      <c r="V122" s="14"/>
      <c r="W122" s="14"/>
      <c r="X122" s="14"/>
      <c r="Y122" s="14"/>
      <c r="Z122" s="14"/>
      <c r="AA122" s="14"/>
      <c r="AB122" s="14"/>
      <c r="AC122" s="14"/>
      <c r="AD122" s="14"/>
      <c r="AE122" s="14"/>
      <c r="AT122" s="253" t="s">
        <v>159</v>
      </c>
      <c r="AU122" s="253" t="s">
        <v>84</v>
      </c>
      <c r="AV122" s="14" t="s">
        <v>84</v>
      </c>
      <c r="AW122" s="14" t="s">
        <v>37</v>
      </c>
      <c r="AX122" s="14" t="s">
        <v>75</v>
      </c>
      <c r="AY122" s="253" t="s">
        <v>147</v>
      </c>
    </row>
    <row r="123" spans="1:51" s="15" customFormat="1" ht="12">
      <c r="A123" s="15"/>
      <c r="B123" s="254"/>
      <c r="C123" s="255"/>
      <c r="D123" s="234" t="s">
        <v>159</v>
      </c>
      <c r="E123" s="256" t="s">
        <v>19</v>
      </c>
      <c r="F123" s="257" t="s">
        <v>162</v>
      </c>
      <c r="G123" s="255"/>
      <c r="H123" s="258">
        <v>1144</v>
      </c>
      <c r="I123" s="259"/>
      <c r="J123" s="255"/>
      <c r="K123" s="255"/>
      <c r="L123" s="260"/>
      <c r="M123" s="261"/>
      <c r="N123" s="262"/>
      <c r="O123" s="262"/>
      <c r="P123" s="262"/>
      <c r="Q123" s="262"/>
      <c r="R123" s="262"/>
      <c r="S123" s="262"/>
      <c r="T123" s="263"/>
      <c r="U123" s="15"/>
      <c r="V123" s="15"/>
      <c r="W123" s="15"/>
      <c r="X123" s="15"/>
      <c r="Y123" s="15"/>
      <c r="Z123" s="15"/>
      <c r="AA123" s="15"/>
      <c r="AB123" s="15"/>
      <c r="AC123" s="15"/>
      <c r="AD123" s="15"/>
      <c r="AE123" s="15"/>
      <c r="AT123" s="264" t="s">
        <v>159</v>
      </c>
      <c r="AU123" s="264" t="s">
        <v>84</v>
      </c>
      <c r="AV123" s="15" t="s">
        <v>155</v>
      </c>
      <c r="AW123" s="15" t="s">
        <v>37</v>
      </c>
      <c r="AX123" s="15" t="s">
        <v>82</v>
      </c>
      <c r="AY123" s="264" t="s">
        <v>147</v>
      </c>
    </row>
    <row r="124" spans="1:63" s="12" customFormat="1" ht="22.8" customHeight="1">
      <c r="A124" s="12"/>
      <c r="B124" s="198"/>
      <c r="C124" s="199"/>
      <c r="D124" s="200" t="s">
        <v>74</v>
      </c>
      <c r="E124" s="212" t="s">
        <v>1295</v>
      </c>
      <c r="F124" s="212" t="s">
        <v>1296</v>
      </c>
      <c r="G124" s="199"/>
      <c r="H124" s="199"/>
      <c r="I124" s="202"/>
      <c r="J124" s="213">
        <f>BK124</f>
        <v>0</v>
      </c>
      <c r="K124" s="199"/>
      <c r="L124" s="204"/>
      <c r="M124" s="205"/>
      <c r="N124" s="206"/>
      <c r="O124" s="206"/>
      <c r="P124" s="207">
        <f>SUM(P125:P216)</f>
        <v>0</v>
      </c>
      <c r="Q124" s="206"/>
      <c r="R124" s="207">
        <f>SUM(R125:R216)</f>
        <v>0.13175</v>
      </c>
      <c r="S124" s="206"/>
      <c r="T124" s="208">
        <f>SUM(T125:T216)</f>
        <v>0.00277</v>
      </c>
      <c r="U124" s="12"/>
      <c r="V124" s="12"/>
      <c r="W124" s="12"/>
      <c r="X124" s="12"/>
      <c r="Y124" s="12"/>
      <c r="Z124" s="12"/>
      <c r="AA124" s="12"/>
      <c r="AB124" s="12"/>
      <c r="AC124" s="12"/>
      <c r="AD124" s="12"/>
      <c r="AE124" s="12"/>
      <c r="AR124" s="209" t="s">
        <v>84</v>
      </c>
      <c r="AT124" s="210" t="s">
        <v>74</v>
      </c>
      <c r="AU124" s="210" t="s">
        <v>82</v>
      </c>
      <c r="AY124" s="209" t="s">
        <v>147</v>
      </c>
      <c r="BK124" s="211">
        <f>SUM(BK125:BK216)</f>
        <v>0</v>
      </c>
    </row>
    <row r="125" spans="1:65" s="2" customFormat="1" ht="16.5" customHeight="1">
      <c r="A125" s="40"/>
      <c r="B125" s="41"/>
      <c r="C125" s="214" t="s">
        <v>148</v>
      </c>
      <c r="D125" s="214" t="s">
        <v>150</v>
      </c>
      <c r="E125" s="215" t="s">
        <v>1298</v>
      </c>
      <c r="F125" s="216" t="s">
        <v>1299</v>
      </c>
      <c r="G125" s="217" t="s">
        <v>170</v>
      </c>
      <c r="H125" s="218">
        <v>66</v>
      </c>
      <c r="I125" s="219"/>
      <c r="J125" s="220">
        <f>ROUND(I125*H125,2)</f>
        <v>0</v>
      </c>
      <c r="K125" s="216" t="s">
        <v>154</v>
      </c>
      <c r="L125" s="46"/>
      <c r="M125" s="221" t="s">
        <v>19</v>
      </c>
      <c r="N125" s="222" t="s">
        <v>46</v>
      </c>
      <c r="O125" s="86"/>
      <c r="P125" s="223">
        <f>O125*H125</f>
        <v>0</v>
      </c>
      <c r="Q125" s="223">
        <v>0</v>
      </c>
      <c r="R125" s="223">
        <f>Q125*H125</f>
        <v>0</v>
      </c>
      <c r="S125" s="223">
        <v>0</v>
      </c>
      <c r="T125" s="224">
        <f>S125*H125</f>
        <v>0</v>
      </c>
      <c r="U125" s="40"/>
      <c r="V125" s="40"/>
      <c r="W125" s="40"/>
      <c r="X125" s="40"/>
      <c r="Y125" s="40"/>
      <c r="Z125" s="40"/>
      <c r="AA125" s="40"/>
      <c r="AB125" s="40"/>
      <c r="AC125" s="40"/>
      <c r="AD125" s="40"/>
      <c r="AE125" s="40"/>
      <c r="AR125" s="225" t="s">
        <v>211</v>
      </c>
      <c r="AT125" s="225" t="s">
        <v>150</v>
      </c>
      <c r="AU125" s="225" t="s">
        <v>84</v>
      </c>
      <c r="AY125" s="19" t="s">
        <v>147</v>
      </c>
      <c r="BE125" s="226">
        <f>IF(N125="základní",J125,0)</f>
        <v>0</v>
      </c>
      <c r="BF125" s="226">
        <f>IF(N125="snížená",J125,0)</f>
        <v>0</v>
      </c>
      <c r="BG125" s="226">
        <f>IF(N125="zákl. přenesená",J125,0)</f>
        <v>0</v>
      </c>
      <c r="BH125" s="226">
        <f>IF(N125="sníž. přenesená",J125,0)</f>
        <v>0</v>
      </c>
      <c r="BI125" s="226">
        <f>IF(N125="nulová",J125,0)</f>
        <v>0</v>
      </c>
      <c r="BJ125" s="19" t="s">
        <v>82</v>
      </c>
      <c r="BK125" s="226">
        <f>ROUND(I125*H125,2)</f>
        <v>0</v>
      </c>
      <c r="BL125" s="19" t="s">
        <v>211</v>
      </c>
      <c r="BM125" s="225" t="s">
        <v>1394</v>
      </c>
    </row>
    <row r="126" spans="1:47" s="2" customFormat="1" ht="12">
      <c r="A126" s="40"/>
      <c r="B126" s="41"/>
      <c r="C126" s="42"/>
      <c r="D126" s="227" t="s">
        <v>157</v>
      </c>
      <c r="E126" s="42"/>
      <c r="F126" s="228" t="s">
        <v>1301</v>
      </c>
      <c r="G126" s="42"/>
      <c r="H126" s="42"/>
      <c r="I126" s="229"/>
      <c r="J126" s="42"/>
      <c r="K126" s="42"/>
      <c r="L126" s="46"/>
      <c r="M126" s="230"/>
      <c r="N126" s="231"/>
      <c r="O126" s="86"/>
      <c r="P126" s="86"/>
      <c r="Q126" s="86"/>
      <c r="R126" s="86"/>
      <c r="S126" s="86"/>
      <c r="T126" s="87"/>
      <c r="U126" s="40"/>
      <c r="V126" s="40"/>
      <c r="W126" s="40"/>
      <c r="X126" s="40"/>
      <c r="Y126" s="40"/>
      <c r="Z126" s="40"/>
      <c r="AA126" s="40"/>
      <c r="AB126" s="40"/>
      <c r="AC126" s="40"/>
      <c r="AD126" s="40"/>
      <c r="AE126" s="40"/>
      <c r="AT126" s="19" t="s">
        <v>157</v>
      </c>
      <c r="AU126" s="19" t="s">
        <v>84</v>
      </c>
    </row>
    <row r="127" spans="1:65" s="2" customFormat="1" ht="16.5" customHeight="1">
      <c r="A127" s="40"/>
      <c r="B127" s="41"/>
      <c r="C127" s="271" t="s">
        <v>215</v>
      </c>
      <c r="D127" s="271" t="s">
        <v>660</v>
      </c>
      <c r="E127" s="272" t="s">
        <v>1395</v>
      </c>
      <c r="F127" s="273" t="s">
        <v>1396</v>
      </c>
      <c r="G127" s="274" t="s">
        <v>170</v>
      </c>
      <c r="H127" s="275">
        <v>50</v>
      </c>
      <c r="I127" s="276"/>
      <c r="J127" s="277">
        <f>ROUND(I127*H127,2)</f>
        <v>0</v>
      </c>
      <c r="K127" s="273" t="s">
        <v>154</v>
      </c>
      <c r="L127" s="278"/>
      <c r="M127" s="279" t="s">
        <v>19</v>
      </c>
      <c r="N127" s="280" t="s">
        <v>46</v>
      </c>
      <c r="O127" s="86"/>
      <c r="P127" s="223">
        <f>O127*H127</f>
        <v>0</v>
      </c>
      <c r="Q127" s="223">
        <v>4E-05</v>
      </c>
      <c r="R127" s="223">
        <f>Q127*H127</f>
        <v>0.002</v>
      </c>
      <c r="S127" s="223">
        <v>0</v>
      </c>
      <c r="T127" s="224">
        <f>S127*H127</f>
        <v>0</v>
      </c>
      <c r="U127" s="40"/>
      <c r="V127" s="40"/>
      <c r="W127" s="40"/>
      <c r="X127" s="40"/>
      <c r="Y127" s="40"/>
      <c r="Z127" s="40"/>
      <c r="AA127" s="40"/>
      <c r="AB127" s="40"/>
      <c r="AC127" s="40"/>
      <c r="AD127" s="40"/>
      <c r="AE127" s="40"/>
      <c r="AR127" s="225" t="s">
        <v>382</v>
      </c>
      <c r="AT127" s="225" t="s">
        <v>660</v>
      </c>
      <c r="AU127" s="225" t="s">
        <v>84</v>
      </c>
      <c r="AY127" s="19" t="s">
        <v>147</v>
      </c>
      <c r="BE127" s="226">
        <f>IF(N127="základní",J127,0)</f>
        <v>0</v>
      </c>
      <c r="BF127" s="226">
        <f>IF(N127="snížená",J127,0)</f>
        <v>0</v>
      </c>
      <c r="BG127" s="226">
        <f>IF(N127="zákl. přenesená",J127,0)</f>
        <v>0</v>
      </c>
      <c r="BH127" s="226">
        <f>IF(N127="sníž. přenesená",J127,0)</f>
        <v>0</v>
      </c>
      <c r="BI127" s="226">
        <f>IF(N127="nulová",J127,0)</f>
        <v>0</v>
      </c>
      <c r="BJ127" s="19" t="s">
        <v>82</v>
      </c>
      <c r="BK127" s="226">
        <f>ROUND(I127*H127,2)</f>
        <v>0</v>
      </c>
      <c r="BL127" s="19" t="s">
        <v>211</v>
      </c>
      <c r="BM127" s="225" t="s">
        <v>1397</v>
      </c>
    </row>
    <row r="128" spans="1:65" s="2" customFormat="1" ht="16.5" customHeight="1">
      <c r="A128" s="40"/>
      <c r="B128" s="41"/>
      <c r="C128" s="271" t="s">
        <v>219</v>
      </c>
      <c r="D128" s="271" t="s">
        <v>660</v>
      </c>
      <c r="E128" s="272" t="s">
        <v>1303</v>
      </c>
      <c r="F128" s="273" t="s">
        <v>1304</v>
      </c>
      <c r="G128" s="274" t="s">
        <v>170</v>
      </c>
      <c r="H128" s="275">
        <v>16</v>
      </c>
      <c r="I128" s="276"/>
      <c r="J128" s="277">
        <f>ROUND(I128*H128,2)</f>
        <v>0</v>
      </c>
      <c r="K128" s="273" t="s">
        <v>154</v>
      </c>
      <c r="L128" s="278"/>
      <c r="M128" s="279" t="s">
        <v>19</v>
      </c>
      <c r="N128" s="280" t="s">
        <v>46</v>
      </c>
      <c r="O128" s="86"/>
      <c r="P128" s="223">
        <f>O128*H128</f>
        <v>0</v>
      </c>
      <c r="Q128" s="223">
        <v>0.00025</v>
      </c>
      <c r="R128" s="223">
        <f>Q128*H128</f>
        <v>0.004</v>
      </c>
      <c r="S128" s="223">
        <v>0</v>
      </c>
      <c r="T128" s="224">
        <f>S128*H128</f>
        <v>0</v>
      </c>
      <c r="U128" s="40"/>
      <c r="V128" s="40"/>
      <c r="W128" s="40"/>
      <c r="X128" s="40"/>
      <c r="Y128" s="40"/>
      <c r="Z128" s="40"/>
      <c r="AA128" s="40"/>
      <c r="AB128" s="40"/>
      <c r="AC128" s="40"/>
      <c r="AD128" s="40"/>
      <c r="AE128" s="40"/>
      <c r="AR128" s="225" t="s">
        <v>382</v>
      </c>
      <c r="AT128" s="225" t="s">
        <v>660</v>
      </c>
      <c r="AU128" s="225" t="s">
        <v>84</v>
      </c>
      <c r="AY128" s="19" t="s">
        <v>147</v>
      </c>
      <c r="BE128" s="226">
        <f>IF(N128="základní",J128,0)</f>
        <v>0</v>
      </c>
      <c r="BF128" s="226">
        <f>IF(N128="snížená",J128,0)</f>
        <v>0</v>
      </c>
      <c r="BG128" s="226">
        <f>IF(N128="zákl. přenesená",J128,0)</f>
        <v>0</v>
      </c>
      <c r="BH128" s="226">
        <f>IF(N128="sníž. přenesená",J128,0)</f>
        <v>0</v>
      </c>
      <c r="BI128" s="226">
        <f>IF(N128="nulová",J128,0)</f>
        <v>0</v>
      </c>
      <c r="BJ128" s="19" t="s">
        <v>82</v>
      </c>
      <c r="BK128" s="226">
        <f>ROUND(I128*H128,2)</f>
        <v>0</v>
      </c>
      <c r="BL128" s="19" t="s">
        <v>211</v>
      </c>
      <c r="BM128" s="225" t="s">
        <v>1398</v>
      </c>
    </row>
    <row r="129" spans="1:51" s="14" customFormat="1" ht="12">
      <c r="A129" s="14"/>
      <c r="B129" s="243"/>
      <c r="C129" s="244"/>
      <c r="D129" s="234" t="s">
        <v>159</v>
      </c>
      <c r="E129" s="245" t="s">
        <v>19</v>
      </c>
      <c r="F129" s="246" t="s">
        <v>1399</v>
      </c>
      <c r="G129" s="244"/>
      <c r="H129" s="247">
        <v>16</v>
      </c>
      <c r="I129" s="248"/>
      <c r="J129" s="244"/>
      <c r="K129" s="244"/>
      <c r="L129" s="249"/>
      <c r="M129" s="250"/>
      <c r="N129" s="251"/>
      <c r="O129" s="251"/>
      <c r="P129" s="251"/>
      <c r="Q129" s="251"/>
      <c r="R129" s="251"/>
      <c r="S129" s="251"/>
      <c r="T129" s="252"/>
      <c r="U129" s="14"/>
      <c r="V129" s="14"/>
      <c r="W129" s="14"/>
      <c r="X129" s="14"/>
      <c r="Y129" s="14"/>
      <c r="Z129" s="14"/>
      <c r="AA129" s="14"/>
      <c r="AB129" s="14"/>
      <c r="AC129" s="14"/>
      <c r="AD129" s="14"/>
      <c r="AE129" s="14"/>
      <c r="AT129" s="253" t="s">
        <v>159</v>
      </c>
      <c r="AU129" s="253" t="s">
        <v>84</v>
      </c>
      <c r="AV129" s="14" t="s">
        <v>84</v>
      </c>
      <c r="AW129" s="14" t="s">
        <v>37</v>
      </c>
      <c r="AX129" s="14" t="s">
        <v>82</v>
      </c>
      <c r="AY129" s="253" t="s">
        <v>147</v>
      </c>
    </row>
    <row r="130" spans="1:65" s="2" customFormat="1" ht="16.5" customHeight="1">
      <c r="A130" s="40"/>
      <c r="B130" s="41"/>
      <c r="C130" s="214" t="s">
        <v>223</v>
      </c>
      <c r="D130" s="214" t="s">
        <v>150</v>
      </c>
      <c r="E130" s="215" t="s">
        <v>1400</v>
      </c>
      <c r="F130" s="216" t="s">
        <v>1401</v>
      </c>
      <c r="G130" s="217" t="s">
        <v>170</v>
      </c>
      <c r="H130" s="218">
        <v>82</v>
      </c>
      <c r="I130" s="219"/>
      <c r="J130" s="220">
        <f>ROUND(I130*H130,2)</f>
        <v>0</v>
      </c>
      <c r="K130" s="216" t="s">
        <v>154</v>
      </c>
      <c r="L130" s="46"/>
      <c r="M130" s="221" t="s">
        <v>19</v>
      </c>
      <c r="N130" s="222" t="s">
        <v>46</v>
      </c>
      <c r="O130" s="86"/>
      <c r="P130" s="223">
        <f>O130*H130</f>
        <v>0</v>
      </c>
      <c r="Q130" s="223">
        <v>0</v>
      </c>
      <c r="R130" s="223">
        <f>Q130*H130</f>
        <v>0</v>
      </c>
      <c r="S130" s="223">
        <v>0</v>
      </c>
      <c r="T130" s="224">
        <f>S130*H130</f>
        <v>0</v>
      </c>
      <c r="U130" s="40"/>
      <c r="V130" s="40"/>
      <c r="W130" s="40"/>
      <c r="X130" s="40"/>
      <c r="Y130" s="40"/>
      <c r="Z130" s="40"/>
      <c r="AA130" s="40"/>
      <c r="AB130" s="40"/>
      <c r="AC130" s="40"/>
      <c r="AD130" s="40"/>
      <c r="AE130" s="40"/>
      <c r="AR130" s="225" t="s">
        <v>211</v>
      </c>
      <c r="AT130" s="225" t="s">
        <v>150</v>
      </c>
      <c r="AU130" s="225" t="s">
        <v>84</v>
      </c>
      <c r="AY130" s="19" t="s">
        <v>147</v>
      </c>
      <c r="BE130" s="226">
        <f>IF(N130="základní",J130,0)</f>
        <v>0</v>
      </c>
      <c r="BF130" s="226">
        <f>IF(N130="snížená",J130,0)</f>
        <v>0</v>
      </c>
      <c r="BG130" s="226">
        <f>IF(N130="zákl. přenesená",J130,0)</f>
        <v>0</v>
      </c>
      <c r="BH130" s="226">
        <f>IF(N130="sníž. přenesená",J130,0)</f>
        <v>0</v>
      </c>
      <c r="BI130" s="226">
        <f>IF(N130="nulová",J130,0)</f>
        <v>0</v>
      </c>
      <c r="BJ130" s="19" t="s">
        <v>82</v>
      </c>
      <c r="BK130" s="226">
        <f>ROUND(I130*H130,2)</f>
        <v>0</v>
      </c>
      <c r="BL130" s="19" t="s">
        <v>211</v>
      </c>
      <c r="BM130" s="225" t="s">
        <v>1402</v>
      </c>
    </row>
    <row r="131" spans="1:47" s="2" customFormat="1" ht="12">
      <c r="A131" s="40"/>
      <c r="B131" s="41"/>
      <c r="C131" s="42"/>
      <c r="D131" s="227" t="s">
        <v>157</v>
      </c>
      <c r="E131" s="42"/>
      <c r="F131" s="228" t="s">
        <v>1403</v>
      </c>
      <c r="G131" s="42"/>
      <c r="H131" s="42"/>
      <c r="I131" s="229"/>
      <c r="J131" s="42"/>
      <c r="K131" s="42"/>
      <c r="L131" s="46"/>
      <c r="M131" s="230"/>
      <c r="N131" s="231"/>
      <c r="O131" s="86"/>
      <c r="P131" s="86"/>
      <c r="Q131" s="86"/>
      <c r="R131" s="86"/>
      <c r="S131" s="86"/>
      <c r="T131" s="87"/>
      <c r="U131" s="40"/>
      <c r="V131" s="40"/>
      <c r="W131" s="40"/>
      <c r="X131" s="40"/>
      <c r="Y131" s="40"/>
      <c r="Z131" s="40"/>
      <c r="AA131" s="40"/>
      <c r="AB131" s="40"/>
      <c r="AC131" s="40"/>
      <c r="AD131" s="40"/>
      <c r="AE131" s="40"/>
      <c r="AT131" s="19" t="s">
        <v>157</v>
      </c>
      <c r="AU131" s="19" t="s">
        <v>84</v>
      </c>
    </row>
    <row r="132" spans="1:65" s="2" customFormat="1" ht="16.5" customHeight="1">
      <c r="A132" s="40"/>
      <c r="B132" s="41"/>
      <c r="C132" s="271" t="s">
        <v>227</v>
      </c>
      <c r="D132" s="271" t="s">
        <v>660</v>
      </c>
      <c r="E132" s="272" t="s">
        <v>1404</v>
      </c>
      <c r="F132" s="273" t="s">
        <v>1405</v>
      </c>
      <c r="G132" s="274" t="s">
        <v>170</v>
      </c>
      <c r="H132" s="275">
        <v>82</v>
      </c>
      <c r="I132" s="276"/>
      <c r="J132" s="277">
        <f>ROUND(I132*H132,2)</f>
        <v>0</v>
      </c>
      <c r="K132" s="273" t="s">
        <v>154</v>
      </c>
      <c r="L132" s="278"/>
      <c r="M132" s="279" t="s">
        <v>19</v>
      </c>
      <c r="N132" s="280" t="s">
        <v>46</v>
      </c>
      <c r="O132" s="86"/>
      <c r="P132" s="223">
        <f>O132*H132</f>
        <v>0</v>
      </c>
      <c r="Q132" s="223">
        <v>0.00019</v>
      </c>
      <c r="R132" s="223">
        <f>Q132*H132</f>
        <v>0.01558</v>
      </c>
      <c r="S132" s="223">
        <v>0</v>
      </c>
      <c r="T132" s="224">
        <f>S132*H132</f>
        <v>0</v>
      </c>
      <c r="U132" s="40"/>
      <c r="V132" s="40"/>
      <c r="W132" s="40"/>
      <c r="X132" s="40"/>
      <c r="Y132" s="40"/>
      <c r="Z132" s="40"/>
      <c r="AA132" s="40"/>
      <c r="AB132" s="40"/>
      <c r="AC132" s="40"/>
      <c r="AD132" s="40"/>
      <c r="AE132" s="40"/>
      <c r="AR132" s="225" t="s">
        <v>382</v>
      </c>
      <c r="AT132" s="225" t="s">
        <v>660</v>
      </c>
      <c r="AU132" s="225" t="s">
        <v>84</v>
      </c>
      <c r="AY132" s="19" t="s">
        <v>147</v>
      </c>
      <c r="BE132" s="226">
        <f>IF(N132="základní",J132,0)</f>
        <v>0</v>
      </c>
      <c r="BF132" s="226">
        <f>IF(N132="snížená",J132,0)</f>
        <v>0</v>
      </c>
      <c r="BG132" s="226">
        <f>IF(N132="zákl. přenesená",J132,0)</f>
        <v>0</v>
      </c>
      <c r="BH132" s="226">
        <f>IF(N132="sníž. přenesená",J132,0)</f>
        <v>0</v>
      </c>
      <c r="BI132" s="226">
        <f>IF(N132="nulová",J132,0)</f>
        <v>0</v>
      </c>
      <c r="BJ132" s="19" t="s">
        <v>82</v>
      </c>
      <c r="BK132" s="226">
        <f>ROUND(I132*H132,2)</f>
        <v>0</v>
      </c>
      <c r="BL132" s="19" t="s">
        <v>211</v>
      </c>
      <c r="BM132" s="225" t="s">
        <v>1406</v>
      </c>
    </row>
    <row r="133" spans="1:65" s="2" customFormat="1" ht="16.5" customHeight="1">
      <c r="A133" s="40"/>
      <c r="B133" s="41"/>
      <c r="C133" s="214" t="s">
        <v>233</v>
      </c>
      <c r="D133" s="214" t="s">
        <v>150</v>
      </c>
      <c r="E133" s="215" t="s">
        <v>1345</v>
      </c>
      <c r="F133" s="216" t="s">
        <v>1346</v>
      </c>
      <c r="G133" s="217" t="s">
        <v>442</v>
      </c>
      <c r="H133" s="218">
        <v>2</v>
      </c>
      <c r="I133" s="219"/>
      <c r="J133" s="220">
        <f>ROUND(I133*H133,2)</f>
        <v>0</v>
      </c>
      <c r="K133" s="216" t="s">
        <v>154</v>
      </c>
      <c r="L133" s="46"/>
      <c r="M133" s="221" t="s">
        <v>19</v>
      </c>
      <c r="N133" s="222" t="s">
        <v>46</v>
      </c>
      <c r="O133" s="86"/>
      <c r="P133" s="223">
        <f>O133*H133</f>
        <v>0</v>
      </c>
      <c r="Q133" s="223">
        <v>0</v>
      </c>
      <c r="R133" s="223">
        <f>Q133*H133</f>
        <v>0</v>
      </c>
      <c r="S133" s="223">
        <v>0</v>
      </c>
      <c r="T133" s="224">
        <f>S133*H133</f>
        <v>0</v>
      </c>
      <c r="U133" s="40"/>
      <c r="V133" s="40"/>
      <c r="W133" s="40"/>
      <c r="X133" s="40"/>
      <c r="Y133" s="40"/>
      <c r="Z133" s="40"/>
      <c r="AA133" s="40"/>
      <c r="AB133" s="40"/>
      <c r="AC133" s="40"/>
      <c r="AD133" s="40"/>
      <c r="AE133" s="40"/>
      <c r="AR133" s="225" t="s">
        <v>211</v>
      </c>
      <c r="AT133" s="225" t="s">
        <v>150</v>
      </c>
      <c r="AU133" s="225" t="s">
        <v>84</v>
      </c>
      <c r="AY133" s="19" t="s">
        <v>147</v>
      </c>
      <c r="BE133" s="226">
        <f>IF(N133="základní",J133,0)</f>
        <v>0</v>
      </c>
      <c r="BF133" s="226">
        <f>IF(N133="snížená",J133,0)</f>
        <v>0</v>
      </c>
      <c r="BG133" s="226">
        <f>IF(N133="zákl. přenesená",J133,0)</f>
        <v>0</v>
      </c>
      <c r="BH133" s="226">
        <f>IF(N133="sníž. přenesená",J133,0)</f>
        <v>0</v>
      </c>
      <c r="BI133" s="226">
        <f>IF(N133="nulová",J133,0)</f>
        <v>0</v>
      </c>
      <c r="BJ133" s="19" t="s">
        <v>82</v>
      </c>
      <c r="BK133" s="226">
        <f>ROUND(I133*H133,2)</f>
        <v>0</v>
      </c>
      <c r="BL133" s="19" t="s">
        <v>211</v>
      </c>
      <c r="BM133" s="225" t="s">
        <v>1407</v>
      </c>
    </row>
    <row r="134" spans="1:47" s="2" customFormat="1" ht="12">
      <c r="A134" s="40"/>
      <c r="B134" s="41"/>
      <c r="C134" s="42"/>
      <c r="D134" s="227" t="s">
        <v>157</v>
      </c>
      <c r="E134" s="42"/>
      <c r="F134" s="228" t="s">
        <v>1348</v>
      </c>
      <c r="G134" s="42"/>
      <c r="H134" s="42"/>
      <c r="I134" s="229"/>
      <c r="J134" s="42"/>
      <c r="K134" s="42"/>
      <c r="L134" s="46"/>
      <c r="M134" s="230"/>
      <c r="N134" s="231"/>
      <c r="O134" s="86"/>
      <c r="P134" s="86"/>
      <c r="Q134" s="86"/>
      <c r="R134" s="86"/>
      <c r="S134" s="86"/>
      <c r="T134" s="87"/>
      <c r="U134" s="40"/>
      <c r="V134" s="40"/>
      <c r="W134" s="40"/>
      <c r="X134" s="40"/>
      <c r="Y134" s="40"/>
      <c r="Z134" s="40"/>
      <c r="AA134" s="40"/>
      <c r="AB134" s="40"/>
      <c r="AC134" s="40"/>
      <c r="AD134" s="40"/>
      <c r="AE134" s="40"/>
      <c r="AT134" s="19" t="s">
        <v>157</v>
      </c>
      <c r="AU134" s="19" t="s">
        <v>84</v>
      </c>
    </row>
    <row r="135" spans="1:65" s="2" customFormat="1" ht="21.75" customHeight="1">
      <c r="A135" s="40"/>
      <c r="B135" s="41"/>
      <c r="C135" s="271" t="s">
        <v>8</v>
      </c>
      <c r="D135" s="271" t="s">
        <v>660</v>
      </c>
      <c r="E135" s="272" t="s">
        <v>1408</v>
      </c>
      <c r="F135" s="273" t="s">
        <v>1409</v>
      </c>
      <c r="G135" s="274" t="s">
        <v>442</v>
      </c>
      <c r="H135" s="275">
        <v>2</v>
      </c>
      <c r="I135" s="276"/>
      <c r="J135" s="277">
        <f>ROUND(I135*H135,2)</f>
        <v>0</v>
      </c>
      <c r="K135" s="273" t="s">
        <v>202</v>
      </c>
      <c r="L135" s="278"/>
      <c r="M135" s="279" t="s">
        <v>19</v>
      </c>
      <c r="N135" s="280" t="s">
        <v>46</v>
      </c>
      <c r="O135" s="86"/>
      <c r="P135" s="223">
        <f>O135*H135</f>
        <v>0</v>
      </c>
      <c r="Q135" s="223">
        <v>0</v>
      </c>
      <c r="R135" s="223">
        <f>Q135*H135</f>
        <v>0</v>
      </c>
      <c r="S135" s="223">
        <v>0</v>
      </c>
      <c r="T135" s="224">
        <f>S135*H135</f>
        <v>0</v>
      </c>
      <c r="U135" s="40"/>
      <c r="V135" s="40"/>
      <c r="W135" s="40"/>
      <c r="X135" s="40"/>
      <c r="Y135" s="40"/>
      <c r="Z135" s="40"/>
      <c r="AA135" s="40"/>
      <c r="AB135" s="40"/>
      <c r="AC135" s="40"/>
      <c r="AD135" s="40"/>
      <c r="AE135" s="40"/>
      <c r="AR135" s="225" t="s">
        <v>382</v>
      </c>
      <c r="AT135" s="225" t="s">
        <v>660</v>
      </c>
      <c r="AU135" s="225" t="s">
        <v>84</v>
      </c>
      <c r="AY135" s="19" t="s">
        <v>147</v>
      </c>
      <c r="BE135" s="226">
        <f>IF(N135="základní",J135,0)</f>
        <v>0</v>
      </c>
      <c r="BF135" s="226">
        <f>IF(N135="snížená",J135,0)</f>
        <v>0</v>
      </c>
      <c r="BG135" s="226">
        <f>IF(N135="zákl. přenesená",J135,0)</f>
        <v>0</v>
      </c>
      <c r="BH135" s="226">
        <f>IF(N135="sníž. přenesená",J135,0)</f>
        <v>0</v>
      </c>
      <c r="BI135" s="226">
        <f>IF(N135="nulová",J135,0)</f>
        <v>0</v>
      </c>
      <c r="BJ135" s="19" t="s">
        <v>82</v>
      </c>
      <c r="BK135" s="226">
        <f>ROUND(I135*H135,2)</f>
        <v>0</v>
      </c>
      <c r="BL135" s="19" t="s">
        <v>211</v>
      </c>
      <c r="BM135" s="225" t="s">
        <v>1410</v>
      </c>
    </row>
    <row r="136" spans="1:65" s="2" customFormat="1" ht="21.75" customHeight="1">
      <c r="A136" s="40"/>
      <c r="B136" s="41"/>
      <c r="C136" s="214" t="s">
        <v>211</v>
      </c>
      <c r="D136" s="214" t="s">
        <v>150</v>
      </c>
      <c r="E136" s="215" t="s">
        <v>1411</v>
      </c>
      <c r="F136" s="216" t="s">
        <v>1412</v>
      </c>
      <c r="G136" s="217" t="s">
        <v>442</v>
      </c>
      <c r="H136" s="218">
        <v>17</v>
      </c>
      <c r="I136" s="219"/>
      <c r="J136" s="220">
        <f>ROUND(I136*H136,2)</f>
        <v>0</v>
      </c>
      <c r="K136" s="216" t="s">
        <v>202</v>
      </c>
      <c r="L136" s="46"/>
      <c r="M136" s="221" t="s">
        <v>19</v>
      </c>
      <c r="N136" s="222" t="s">
        <v>46</v>
      </c>
      <c r="O136" s="86"/>
      <c r="P136" s="223">
        <f>O136*H136</f>
        <v>0</v>
      </c>
      <c r="Q136" s="223">
        <v>0</v>
      </c>
      <c r="R136" s="223">
        <f>Q136*H136</f>
        <v>0</v>
      </c>
      <c r="S136" s="223">
        <v>0</v>
      </c>
      <c r="T136" s="224">
        <f>S136*H136</f>
        <v>0</v>
      </c>
      <c r="U136" s="40"/>
      <c r="V136" s="40"/>
      <c r="W136" s="40"/>
      <c r="X136" s="40"/>
      <c r="Y136" s="40"/>
      <c r="Z136" s="40"/>
      <c r="AA136" s="40"/>
      <c r="AB136" s="40"/>
      <c r="AC136" s="40"/>
      <c r="AD136" s="40"/>
      <c r="AE136" s="40"/>
      <c r="AR136" s="225" t="s">
        <v>211</v>
      </c>
      <c r="AT136" s="225" t="s">
        <v>150</v>
      </c>
      <c r="AU136" s="225" t="s">
        <v>84</v>
      </c>
      <c r="AY136" s="19" t="s">
        <v>147</v>
      </c>
      <c r="BE136" s="226">
        <f>IF(N136="základní",J136,0)</f>
        <v>0</v>
      </c>
      <c r="BF136" s="226">
        <f>IF(N136="snížená",J136,0)</f>
        <v>0</v>
      </c>
      <c r="BG136" s="226">
        <f>IF(N136="zákl. přenesená",J136,0)</f>
        <v>0</v>
      </c>
      <c r="BH136" s="226">
        <f>IF(N136="sníž. přenesená",J136,0)</f>
        <v>0</v>
      </c>
      <c r="BI136" s="226">
        <f>IF(N136="nulová",J136,0)</f>
        <v>0</v>
      </c>
      <c r="BJ136" s="19" t="s">
        <v>82</v>
      </c>
      <c r="BK136" s="226">
        <f>ROUND(I136*H136,2)</f>
        <v>0</v>
      </c>
      <c r="BL136" s="19" t="s">
        <v>211</v>
      </c>
      <c r="BM136" s="225" t="s">
        <v>1413</v>
      </c>
    </row>
    <row r="137" spans="1:65" s="2" customFormat="1" ht="16.5" customHeight="1">
      <c r="A137" s="40"/>
      <c r="B137" s="41"/>
      <c r="C137" s="271" t="s">
        <v>259</v>
      </c>
      <c r="D137" s="271" t="s">
        <v>660</v>
      </c>
      <c r="E137" s="272" t="s">
        <v>951</v>
      </c>
      <c r="F137" s="273" t="s">
        <v>952</v>
      </c>
      <c r="G137" s="274" t="s">
        <v>442</v>
      </c>
      <c r="H137" s="275">
        <v>6</v>
      </c>
      <c r="I137" s="276"/>
      <c r="J137" s="277">
        <f>ROUND(I137*H137,2)</f>
        <v>0</v>
      </c>
      <c r="K137" s="273" t="s">
        <v>154</v>
      </c>
      <c r="L137" s="278"/>
      <c r="M137" s="279" t="s">
        <v>19</v>
      </c>
      <c r="N137" s="280" t="s">
        <v>46</v>
      </c>
      <c r="O137" s="86"/>
      <c r="P137" s="223">
        <f>O137*H137</f>
        <v>0</v>
      </c>
      <c r="Q137" s="223">
        <v>4E-05</v>
      </c>
      <c r="R137" s="223">
        <f>Q137*H137</f>
        <v>0.00024000000000000003</v>
      </c>
      <c r="S137" s="223">
        <v>0</v>
      </c>
      <c r="T137" s="224">
        <f>S137*H137</f>
        <v>0</v>
      </c>
      <c r="U137" s="40"/>
      <c r="V137" s="40"/>
      <c r="W137" s="40"/>
      <c r="X137" s="40"/>
      <c r="Y137" s="40"/>
      <c r="Z137" s="40"/>
      <c r="AA137" s="40"/>
      <c r="AB137" s="40"/>
      <c r="AC137" s="40"/>
      <c r="AD137" s="40"/>
      <c r="AE137" s="40"/>
      <c r="AR137" s="225" t="s">
        <v>382</v>
      </c>
      <c r="AT137" s="225" t="s">
        <v>660</v>
      </c>
      <c r="AU137" s="225" t="s">
        <v>84</v>
      </c>
      <c r="AY137" s="19" t="s">
        <v>147</v>
      </c>
      <c r="BE137" s="226">
        <f>IF(N137="základní",J137,0)</f>
        <v>0</v>
      </c>
      <c r="BF137" s="226">
        <f>IF(N137="snížená",J137,0)</f>
        <v>0</v>
      </c>
      <c r="BG137" s="226">
        <f>IF(N137="zákl. přenesená",J137,0)</f>
        <v>0</v>
      </c>
      <c r="BH137" s="226">
        <f>IF(N137="sníž. přenesená",J137,0)</f>
        <v>0</v>
      </c>
      <c r="BI137" s="226">
        <f>IF(N137="nulová",J137,0)</f>
        <v>0</v>
      </c>
      <c r="BJ137" s="19" t="s">
        <v>82</v>
      </c>
      <c r="BK137" s="226">
        <f>ROUND(I137*H137,2)</f>
        <v>0</v>
      </c>
      <c r="BL137" s="19" t="s">
        <v>211</v>
      </c>
      <c r="BM137" s="225" t="s">
        <v>1414</v>
      </c>
    </row>
    <row r="138" spans="1:65" s="2" customFormat="1" ht="16.5" customHeight="1">
      <c r="A138" s="40"/>
      <c r="B138" s="41"/>
      <c r="C138" s="271" t="s">
        <v>269</v>
      </c>
      <c r="D138" s="271" t="s">
        <v>660</v>
      </c>
      <c r="E138" s="272" t="s">
        <v>1415</v>
      </c>
      <c r="F138" s="273" t="s">
        <v>1416</v>
      </c>
      <c r="G138" s="274" t="s">
        <v>442</v>
      </c>
      <c r="H138" s="275">
        <v>11</v>
      </c>
      <c r="I138" s="276"/>
      <c r="J138" s="277">
        <f>ROUND(I138*H138,2)</f>
        <v>0</v>
      </c>
      <c r="K138" s="273" t="s">
        <v>154</v>
      </c>
      <c r="L138" s="278"/>
      <c r="M138" s="279" t="s">
        <v>19</v>
      </c>
      <c r="N138" s="280" t="s">
        <v>46</v>
      </c>
      <c r="O138" s="86"/>
      <c r="P138" s="223">
        <f>O138*H138</f>
        <v>0</v>
      </c>
      <c r="Q138" s="223">
        <v>5E-05</v>
      </c>
      <c r="R138" s="223">
        <f>Q138*H138</f>
        <v>0.00055</v>
      </c>
      <c r="S138" s="223">
        <v>0</v>
      </c>
      <c r="T138" s="224">
        <f>S138*H138</f>
        <v>0</v>
      </c>
      <c r="U138" s="40"/>
      <c r="V138" s="40"/>
      <c r="W138" s="40"/>
      <c r="X138" s="40"/>
      <c r="Y138" s="40"/>
      <c r="Z138" s="40"/>
      <c r="AA138" s="40"/>
      <c r="AB138" s="40"/>
      <c r="AC138" s="40"/>
      <c r="AD138" s="40"/>
      <c r="AE138" s="40"/>
      <c r="AR138" s="225" t="s">
        <v>382</v>
      </c>
      <c r="AT138" s="225" t="s">
        <v>660</v>
      </c>
      <c r="AU138" s="225" t="s">
        <v>84</v>
      </c>
      <c r="AY138" s="19" t="s">
        <v>147</v>
      </c>
      <c r="BE138" s="226">
        <f>IF(N138="základní",J138,0)</f>
        <v>0</v>
      </c>
      <c r="BF138" s="226">
        <f>IF(N138="snížená",J138,0)</f>
        <v>0</v>
      </c>
      <c r="BG138" s="226">
        <f>IF(N138="zákl. přenesená",J138,0)</f>
        <v>0</v>
      </c>
      <c r="BH138" s="226">
        <f>IF(N138="sníž. přenesená",J138,0)</f>
        <v>0</v>
      </c>
      <c r="BI138" s="226">
        <f>IF(N138="nulová",J138,0)</f>
        <v>0</v>
      </c>
      <c r="BJ138" s="19" t="s">
        <v>82</v>
      </c>
      <c r="BK138" s="226">
        <f>ROUND(I138*H138,2)</f>
        <v>0</v>
      </c>
      <c r="BL138" s="19" t="s">
        <v>211</v>
      </c>
      <c r="BM138" s="225" t="s">
        <v>1417</v>
      </c>
    </row>
    <row r="139" spans="1:65" s="2" customFormat="1" ht="21.75" customHeight="1">
      <c r="A139" s="40"/>
      <c r="B139" s="41"/>
      <c r="C139" s="214" t="s">
        <v>277</v>
      </c>
      <c r="D139" s="214" t="s">
        <v>150</v>
      </c>
      <c r="E139" s="215" t="s">
        <v>1418</v>
      </c>
      <c r="F139" s="216" t="s">
        <v>1419</v>
      </c>
      <c r="G139" s="217" t="s">
        <v>442</v>
      </c>
      <c r="H139" s="218">
        <v>1</v>
      </c>
      <c r="I139" s="219"/>
      <c r="J139" s="220">
        <f>ROUND(I139*H139,2)</f>
        <v>0</v>
      </c>
      <c r="K139" s="216" t="s">
        <v>202</v>
      </c>
      <c r="L139" s="46"/>
      <c r="M139" s="221" t="s">
        <v>19</v>
      </c>
      <c r="N139" s="222" t="s">
        <v>46</v>
      </c>
      <c r="O139" s="86"/>
      <c r="P139" s="223">
        <f>O139*H139</f>
        <v>0</v>
      </c>
      <c r="Q139" s="223">
        <v>0</v>
      </c>
      <c r="R139" s="223">
        <f>Q139*H139</f>
        <v>0</v>
      </c>
      <c r="S139" s="223">
        <v>0</v>
      </c>
      <c r="T139" s="224">
        <f>S139*H139</f>
        <v>0</v>
      </c>
      <c r="U139" s="40"/>
      <c r="V139" s="40"/>
      <c r="W139" s="40"/>
      <c r="X139" s="40"/>
      <c r="Y139" s="40"/>
      <c r="Z139" s="40"/>
      <c r="AA139" s="40"/>
      <c r="AB139" s="40"/>
      <c r="AC139" s="40"/>
      <c r="AD139" s="40"/>
      <c r="AE139" s="40"/>
      <c r="AR139" s="225" t="s">
        <v>211</v>
      </c>
      <c r="AT139" s="225" t="s">
        <v>150</v>
      </c>
      <c r="AU139" s="225" t="s">
        <v>84</v>
      </c>
      <c r="AY139" s="19" t="s">
        <v>147</v>
      </c>
      <c r="BE139" s="226">
        <f>IF(N139="základní",J139,0)</f>
        <v>0</v>
      </c>
      <c r="BF139" s="226">
        <f>IF(N139="snížená",J139,0)</f>
        <v>0</v>
      </c>
      <c r="BG139" s="226">
        <f>IF(N139="zákl. přenesená",J139,0)</f>
        <v>0</v>
      </c>
      <c r="BH139" s="226">
        <f>IF(N139="sníž. přenesená",J139,0)</f>
        <v>0</v>
      </c>
      <c r="BI139" s="226">
        <f>IF(N139="nulová",J139,0)</f>
        <v>0</v>
      </c>
      <c r="BJ139" s="19" t="s">
        <v>82</v>
      </c>
      <c r="BK139" s="226">
        <f>ROUND(I139*H139,2)</f>
        <v>0</v>
      </c>
      <c r="BL139" s="19" t="s">
        <v>211</v>
      </c>
      <c r="BM139" s="225" t="s">
        <v>1420</v>
      </c>
    </row>
    <row r="140" spans="1:65" s="2" customFormat="1" ht="16.5" customHeight="1">
      <c r="A140" s="40"/>
      <c r="B140" s="41"/>
      <c r="C140" s="271" t="s">
        <v>288</v>
      </c>
      <c r="D140" s="271" t="s">
        <v>660</v>
      </c>
      <c r="E140" s="272" t="s">
        <v>1421</v>
      </c>
      <c r="F140" s="273" t="s">
        <v>1422</v>
      </c>
      <c r="G140" s="274" t="s">
        <v>442</v>
      </c>
      <c r="H140" s="275">
        <v>1</v>
      </c>
      <c r="I140" s="276"/>
      <c r="J140" s="277">
        <f>ROUND(I140*H140,2)</f>
        <v>0</v>
      </c>
      <c r="K140" s="273" t="s">
        <v>202</v>
      </c>
      <c r="L140" s="278"/>
      <c r="M140" s="279" t="s">
        <v>19</v>
      </c>
      <c r="N140" s="280" t="s">
        <v>46</v>
      </c>
      <c r="O140" s="86"/>
      <c r="P140" s="223">
        <f>O140*H140</f>
        <v>0</v>
      </c>
      <c r="Q140" s="223">
        <v>0</v>
      </c>
      <c r="R140" s="223">
        <f>Q140*H140</f>
        <v>0</v>
      </c>
      <c r="S140" s="223">
        <v>0</v>
      </c>
      <c r="T140" s="224">
        <f>S140*H140</f>
        <v>0</v>
      </c>
      <c r="U140" s="40"/>
      <c r="V140" s="40"/>
      <c r="W140" s="40"/>
      <c r="X140" s="40"/>
      <c r="Y140" s="40"/>
      <c r="Z140" s="40"/>
      <c r="AA140" s="40"/>
      <c r="AB140" s="40"/>
      <c r="AC140" s="40"/>
      <c r="AD140" s="40"/>
      <c r="AE140" s="40"/>
      <c r="AR140" s="225" t="s">
        <v>382</v>
      </c>
      <c r="AT140" s="225" t="s">
        <v>660</v>
      </c>
      <c r="AU140" s="225" t="s">
        <v>84</v>
      </c>
      <c r="AY140" s="19" t="s">
        <v>147</v>
      </c>
      <c r="BE140" s="226">
        <f>IF(N140="základní",J140,0)</f>
        <v>0</v>
      </c>
      <c r="BF140" s="226">
        <f>IF(N140="snížená",J140,0)</f>
        <v>0</v>
      </c>
      <c r="BG140" s="226">
        <f>IF(N140="zákl. přenesená",J140,0)</f>
        <v>0</v>
      </c>
      <c r="BH140" s="226">
        <f>IF(N140="sníž. přenesená",J140,0)</f>
        <v>0</v>
      </c>
      <c r="BI140" s="226">
        <f>IF(N140="nulová",J140,0)</f>
        <v>0</v>
      </c>
      <c r="BJ140" s="19" t="s">
        <v>82</v>
      </c>
      <c r="BK140" s="226">
        <f>ROUND(I140*H140,2)</f>
        <v>0</v>
      </c>
      <c r="BL140" s="19" t="s">
        <v>211</v>
      </c>
      <c r="BM140" s="225" t="s">
        <v>1423</v>
      </c>
    </row>
    <row r="141" spans="1:65" s="2" customFormat="1" ht="16.5" customHeight="1">
      <c r="A141" s="40"/>
      <c r="B141" s="41"/>
      <c r="C141" s="214" t="s">
        <v>7</v>
      </c>
      <c r="D141" s="214" t="s">
        <v>150</v>
      </c>
      <c r="E141" s="215" t="s">
        <v>1424</v>
      </c>
      <c r="F141" s="216" t="s">
        <v>1425</v>
      </c>
      <c r="G141" s="217" t="s">
        <v>170</v>
      </c>
      <c r="H141" s="218">
        <v>1590</v>
      </c>
      <c r="I141" s="219"/>
      <c r="J141" s="220">
        <f>ROUND(I141*H141,2)</f>
        <v>0</v>
      </c>
      <c r="K141" s="216" t="s">
        <v>154</v>
      </c>
      <c r="L141" s="46"/>
      <c r="M141" s="221" t="s">
        <v>19</v>
      </c>
      <c r="N141" s="222" t="s">
        <v>46</v>
      </c>
      <c r="O141" s="86"/>
      <c r="P141" s="223">
        <f>O141*H141</f>
        <v>0</v>
      </c>
      <c r="Q141" s="223">
        <v>0</v>
      </c>
      <c r="R141" s="223">
        <f>Q141*H141</f>
        <v>0</v>
      </c>
      <c r="S141" s="223">
        <v>0</v>
      </c>
      <c r="T141" s="224">
        <f>S141*H141</f>
        <v>0</v>
      </c>
      <c r="U141" s="40"/>
      <c r="V141" s="40"/>
      <c r="W141" s="40"/>
      <c r="X141" s="40"/>
      <c r="Y141" s="40"/>
      <c r="Z141" s="40"/>
      <c r="AA141" s="40"/>
      <c r="AB141" s="40"/>
      <c r="AC141" s="40"/>
      <c r="AD141" s="40"/>
      <c r="AE141" s="40"/>
      <c r="AR141" s="225" t="s">
        <v>211</v>
      </c>
      <c r="AT141" s="225" t="s">
        <v>150</v>
      </c>
      <c r="AU141" s="225" t="s">
        <v>84</v>
      </c>
      <c r="AY141" s="19" t="s">
        <v>147</v>
      </c>
      <c r="BE141" s="226">
        <f>IF(N141="základní",J141,0)</f>
        <v>0</v>
      </c>
      <c r="BF141" s="226">
        <f>IF(N141="snížená",J141,0)</f>
        <v>0</v>
      </c>
      <c r="BG141" s="226">
        <f>IF(N141="zákl. přenesená",J141,0)</f>
        <v>0</v>
      </c>
      <c r="BH141" s="226">
        <f>IF(N141="sníž. přenesená",J141,0)</f>
        <v>0</v>
      </c>
      <c r="BI141" s="226">
        <f>IF(N141="nulová",J141,0)</f>
        <v>0</v>
      </c>
      <c r="BJ141" s="19" t="s">
        <v>82</v>
      </c>
      <c r="BK141" s="226">
        <f>ROUND(I141*H141,2)</f>
        <v>0</v>
      </c>
      <c r="BL141" s="19" t="s">
        <v>211</v>
      </c>
      <c r="BM141" s="225" t="s">
        <v>1426</v>
      </c>
    </row>
    <row r="142" spans="1:47" s="2" customFormat="1" ht="12">
      <c r="A142" s="40"/>
      <c r="B142" s="41"/>
      <c r="C142" s="42"/>
      <c r="D142" s="227" t="s">
        <v>157</v>
      </c>
      <c r="E142" s="42"/>
      <c r="F142" s="228" t="s">
        <v>1427</v>
      </c>
      <c r="G142" s="42"/>
      <c r="H142" s="42"/>
      <c r="I142" s="229"/>
      <c r="J142" s="42"/>
      <c r="K142" s="42"/>
      <c r="L142" s="46"/>
      <c r="M142" s="230"/>
      <c r="N142" s="231"/>
      <c r="O142" s="86"/>
      <c r="P142" s="86"/>
      <c r="Q142" s="86"/>
      <c r="R142" s="86"/>
      <c r="S142" s="86"/>
      <c r="T142" s="87"/>
      <c r="U142" s="40"/>
      <c r="V142" s="40"/>
      <c r="W142" s="40"/>
      <c r="X142" s="40"/>
      <c r="Y142" s="40"/>
      <c r="Z142" s="40"/>
      <c r="AA142" s="40"/>
      <c r="AB142" s="40"/>
      <c r="AC142" s="40"/>
      <c r="AD142" s="40"/>
      <c r="AE142" s="40"/>
      <c r="AT142" s="19" t="s">
        <v>157</v>
      </c>
      <c r="AU142" s="19" t="s">
        <v>84</v>
      </c>
    </row>
    <row r="143" spans="1:65" s="2" customFormat="1" ht="24.15" customHeight="1">
      <c r="A143" s="40"/>
      <c r="B143" s="41"/>
      <c r="C143" s="271" t="s">
        <v>300</v>
      </c>
      <c r="D143" s="271" t="s">
        <v>660</v>
      </c>
      <c r="E143" s="272" t="s">
        <v>1428</v>
      </c>
      <c r="F143" s="273" t="s">
        <v>1429</v>
      </c>
      <c r="G143" s="274" t="s">
        <v>170</v>
      </c>
      <c r="H143" s="275">
        <v>1749</v>
      </c>
      <c r="I143" s="276"/>
      <c r="J143" s="277">
        <f>ROUND(I143*H143,2)</f>
        <v>0</v>
      </c>
      <c r="K143" s="273" t="s">
        <v>154</v>
      </c>
      <c r="L143" s="278"/>
      <c r="M143" s="279" t="s">
        <v>19</v>
      </c>
      <c r="N143" s="280" t="s">
        <v>46</v>
      </c>
      <c r="O143" s="86"/>
      <c r="P143" s="223">
        <f>O143*H143</f>
        <v>0</v>
      </c>
      <c r="Q143" s="223">
        <v>6E-05</v>
      </c>
      <c r="R143" s="223">
        <f>Q143*H143</f>
        <v>0.10494</v>
      </c>
      <c r="S143" s="223">
        <v>0</v>
      </c>
      <c r="T143" s="224">
        <f>S143*H143</f>
        <v>0</v>
      </c>
      <c r="U143" s="40"/>
      <c r="V143" s="40"/>
      <c r="W143" s="40"/>
      <c r="X143" s="40"/>
      <c r="Y143" s="40"/>
      <c r="Z143" s="40"/>
      <c r="AA143" s="40"/>
      <c r="AB143" s="40"/>
      <c r="AC143" s="40"/>
      <c r="AD143" s="40"/>
      <c r="AE143" s="40"/>
      <c r="AR143" s="225" t="s">
        <v>382</v>
      </c>
      <c r="AT143" s="225" t="s">
        <v>660</v>
      </c>
      <c r="AU143" s="225" t="s">
        <v>84</v>
      </c>
      <c r="AY143" s="19" t="s">
        <v>147</v>
      </c>
      <c r="BE143" s="226">
        <f>IF(N143="základní",J143,0)</f>
        <v>0</v>
      </c>
      <c r="BF143" s="226">
        <f>IF(N143="snížená",J143,0)</f>
        <v>0</v>
      </c>
      <c r="BG143" s="226">
        <f>IF(N143="zákl. přenesená",J143,0)</f>
        <v>0</v>
      </c>
      <c r="BH143" s="226">
        <f>IF(N143="sníž. přenesená",J143,0)</f>
        <v>0</v>
      </c>
      <c r="BI143" s="226">
        <f>IF(N143="nulová",J143,0)</f>
        <v>0</v>
      </c>
      <c r="BJ143" s="19" t="s">
        <v>82</v>
      </c>
      <c r="BK143" s="226">
        <f>ROUND(I143*H143,2)</f>
        <v>0</v>
      </c>
      <c r="BL143" s="19" t="s">
        <v>211</v>
      </c>
      <c r="BM143" s="225" t="s">
        <v>1430</v>
      </c>
    </row>
    <row r="144" spans="1:51" s="14" customFormat="1" ht="12">
      <c r="A144" s="14"/>
      <c r="B144" s="243"/>
      <c r="C144" s="244"/>
      <c r="D144" s="234" t="s">
        <v>159</v>
      </c>
      <c r="E144" s="245" t="s">
        <v>19</v>
      </c>
      <c r="F144" s="246" t="s">
        <v>1431</v>
      </c>
      <c r="G144" s="244"/>
      <c r="H144" s="247">
        <v>128</v>
      </c>
      <c r="I144" s="248"/>
      <c r="J144" s="244"/>
      <c r="K144" s="244"/>
      <c r="L144" s="249"/>
      <c r="M144" s="250"/>
      <c r="N144" s="251"/>
      <c r="O144" s="251"/>
      <c r="P144" s="251"/>
      <c r="Q144" s="251"/>
      <c r="R144" s="251"/>
      <c r="S144" s="251"/>
      <c r="T144" s="252"/>
      <c r="U144" s="14"/>
      <c r="V144" s="14"/>
      <c r="W144" s="14"/>
      <c r="X144" s="14"/>
      <c r="Y144" s="14"/>
      <c r="Z144" s="14"/>
      <c r="AA144" s="14"/>
      <c r="AB144" s="14"/>
      <c r="AC144" s="14"/>
      <c r="AD144" s="14"/>
      <c r="AE144" s="14"/>
      <c r="AT144" s="253" t="s">
        <v>159</v>
      </c>
      <c r="AU144" s="253" t="s">
        <v>84</v>
      </c>
      <c r="AV144" s="14" t="s">
        <v>84</v>
      </c>
      <c r="AW144" s="14" t="s">
        <v>37</v>
      </c>
      <c r="AX144" s="14" t="s">
        <v>75</v>
      </c>
      <c r="AY144" s="253" t="s">
        <v>147</v>
      </c>
    </row>
    <row r="145" spans="1:51" s="14" customFormat="1" ht="12">
      <c r="A145" s="14"/>
      <c r="B145" s="243"/>
      <c r="C145" s="244"/>
      <c r="D145" s="234" t="s">
        <v>159</v>
      </c>
      <c r="E145" s="245" t="s">
        <v>19</v>
      </c>
      <c r="F145" s="246" t="s">
        <v>1432</v>
      </c>
      <c r="G145" s="244"/>
      <c r="H145" s="247">
        <v>144</v>
      </c>
      <c r="I145" s="248"/>
      <c r="J145" s="244"/>
      <c r="K145" s="244"/>
      <c r="L145" s="249"/>
      <c r="M145" s="250"/>
      <c r="N145" s="251"/>
      <c r="O145" s="251"/>
      <c r="P145" s="251"/>
      <c r="Q145" s="251"/>
      <c r="R145" s="251"/>
      <c r="S145" s="251"/>
      <c r="T145" s="252"/>
      <c r="U145" s="14"/>
      <c r="V145" s="14"/>
      <c r="W145" s="14"/>
      <c r="X145" s="14"/>
      <c r="Y145" s="14"/>
      <c r="Z145" s="14"/>
      <c r="AA145" s="14"/>
      <c r="AB145" s="14"/>
      <c r="AC145" s="14"/>
      <c r="AD145" s="14"/>
      <c r="AE145" s="14"/>
      <c r="AT145" s="253" t="s">
        <v>159</v>
      </c>
      <c r="AU145" s="253" t="s">
        <v>84</v>
      </c>
      <c r="AV145" s="14" t="s">
        <v>84</v>
      </c>
      <c r="AW145" s="14" t="s">
        <v>37</v>
      </c>
      <c r="AX145" s="14" t="s">
        <v>75</v>
      </c>
      <c r="AY145" s="253" t="s">
        <v>147</v>
      </c>
    </row>
    <row r="146" spans="1:51" s="14" customFormat="1" ht="12">
      <c r="A146" s="14"/>
      <c r="B146" s="243"/>
      <c r="C146" s="244"/>
      <c r="D146" s="234" t="s">
        <v>159</v>
      </c>
      <c r="E146" s="245" t="s">
        <v>19</v>
      </c>
      <c r="F146" s="246" t="s">
        <v>1433</v>
      </c>
      <c r="G146" s="244"/>
      <c r="H146" s="247">
        <v>60</v>
      </c>
      <c r="I146" s="248"/>
      <c r="J146" s="244"/>
      <c r="K146" s="244"/>
      <c r="L146" s="249"/>
      <c r="M146" s="250"/>
      <c r="N146" s="251"/>
      <c r="O146" s="251"/>
      <c r="P146" s="251"/>
      <c r="Q146" s="251"/>
      <c r="R146" s="251"/>
      <c r="S146" s="251"/>
      <c r="T146" s="252"/>
      <c r="U146" s="14"/>
      <c r="V146" s="14"/>
      <c r="W146" s="14"/>
      <c r="X146" s="14"/>
      <c r="Y146" s="14"/>
      <c r="Z146" s="14"/>
      <c r="AA146" s="14"/>
      <c r="AB146" s="14"/>
      <c r="AC146" s="14"/>
      <c r="AD146" s="14"/>
      <c r="AE146" s="14"/>
      <c r="AT146" s="253" t="s">
        <v>159</v>
      </c>
      <c r="AU146" s="253" t="s">
        <v>84</v>
      </c>
      <c r="AV146" s="14" t="s">
        <v>84</v>
      </c>
      <c r="AW146" s="14" t="s">
        <v>37</v>
      </c>
      <c r="AX146" s="14" t="s">
        <v>75</v>
      </c>
      <c r="AY146" s="253" t="s">
        <v>147</v>
      </c>
    </row>
    <row r="147" spans="1:51" s="14" customFormat="1" ht="12">
      <c r="A147" s="14"/>
      <c r="B147" s="243"/>
      <c r="C147" s="244"/>
      <c r="D147" s="234" t="s">
        <v>159</v>
      </c>
      <c r="E147" s="245" t="s">
        <v>19</v>
      </c>
      <c r="F147" s="246" t="s">
        <v>1434</v>
      </c>
      <c r="G147" s="244"/>
      <c r="H147" s="247">
        <v>120</v>
      </c>
      <c r="I147" s="248"/>
      <c r="J147" s="244"/>
      <c r="K147" s="244"/>
      <c r="L147" s="249"/>
      <c r="M147" s="250"/>
      <c r="N147" s="251"/>
      <c r="O147" s="251"/>
      <c r="P147" s="251"/>
      <c r="Q147" s="251"/>
      <c r="R147" s="251"/>
      <c r="S147" s="251"/>
      <c r="T147" s="252"/>
      <c r="U147" s="14"/>
      <c r="V147" s="14"/>
      <c r="W147" s="14"/>
      <c r="X147" s="14"/>
      <c r="Y147" s="14"/>
      <c r="Z147" s="14"/>
      <c r="AA147" s="14"/>
      <c r="AB147" s="14"/>
      <c r="AC147" s="14"/>
      <c r="AD147" s="14"/>
      <c r="AE147" s="14"/>
      <c r="AT147" s="253" t="s">
        <v>159</v>
      </c>
      <c r="AU147" s="253" t="s">
        <v>84</v>
      </c>
      <c r="AV147" s="14" t="s">
        <v>84</v>
      </c>
      <c r="AW147" s="14" t="s">
        <v>37</v>
      </c>
      <c r="AX147" s="14" t="s">
        <v>75</v>
      </c>
      <c r="AY147" s="253" t="s">
        <v>147</v>
      </c>
    </row>
    <row r="148" spans="1:51" s="14" customFormat="1" ht="12">
      <c r="A148" s="14"/>
      <c r="B148" s="243"/>
      <c r="C148" s="244"/>
      <c r="D148" s="234" t="s">
        <v>159</v>
      </c>
      <c r="E148" s="245" t="s">
        <v>19</v>
      </c>
      <c r="F148" s="246" t="s">
        <v>1435</v>
      </c>
      <c r="G148" s="244"/>
      <c r="H148" s="247">
        <v>66</v>
      </c>
      <c r="I148" s="248"/>
      <c r="J148" s="244"/>
      <c r="K148" s="244"/>
      <c r="L148" s="249"/>
      <c r="M148" s="250"/>
      <c r="N148" s="251"/>
      <c r="O148" s="251"/>
      <c r="P148" s="251"/>
      <c r="Q148" s="251"/>
      <c r="R148" s="251"/>
      <c r="S148" s="251"/>
      <c r="T148" s="252"/>
      <c r="U148" s="14"/>
      <c r="V148" s="14"/>
      <c r="W148" s="14"/>
      <c r="X148" s="14"/>
      <c r="Y148" s="14"/>
      <c r="Z148" s="14"/>
      <c r="AA148" s="14"/>
      <c r="AB148" s="14"/>
      <c r="AC148" s="14"/>
      <c r="AD148" s="14"/>
      <c r="AE148" s="14"/>
      <c r="AT148" s="253" t="s">
        <v>159</v>
      </c>
      <c r="AU148" s="253" t="s">
        <v>84</v>
      </c>
      <c r="AV148" s="14" t="s">
        <v>84</v>
      </c>
      <c r="AW148" s="14" t="s">
        <v>37</v>
      </c>
      <c r="AX148" s="14" t="s">
        <v>75</v>
      </c>
      <c r="AY148" s="253" t="s">
        <v>147</v>
      </c>
    </row>
    <row r="149" spans="1:51" s="14" customFormat="1" ht="12">
      <c r="A149" s="14"/>
      <c r="B149" s="243"/>
      <c r="C149" s="244"/>
      <c r="D149" s="234" t="s">
        <v>159</v>
      </c>
      <c r="E149" s="245" t="s">
        <v>19</v>
      </c>
      <c r="F149" s="246" t="s">
        <v>1436</v>
      </c>
      <c r="G149" s="244"/>
      <c r="H149" s="247">
        <v>112</v>
      </c>
      <c r="I149" s="248"/>
      <c r="J149" s="244"/>
      <c r="K149" s="244"/>
      <c r="L149" s="249"/>
      <c r="M149" s="250"/>
      <c r="N149" s="251"/>
      <c r="O149" s="251"/>
      <c r="P149" s="251"/>
      <c r="Q149" s="251"/>
      <c r="R149" s="251"/>
      <c r="S149" s="251"/>
      <c r="T149" s="252"/>
      <c r="U149" s="14"/>
      <c r="V149" s="14"/>
      <c r="W149" s="14"/>
      <c r="X149" s="14"/>
      <c r="Y149" s="14"/>
      <c r="Z149" s="14"/>
      <c r="AA149" s="14"/>
      <c r="AB149" s="14"/>
      <c r="AC149" s="14"/>
      <c r="AD149" s="14"/>
      <c r="AE149" s="14"/>
      <c r="AT149" s="253" t="s">
        <v>159</v>
      </c>
      <c r="AU149" s="253" t="s">
        <v>84</v>
      </c>
      <c r="AV149" s="14" t="s">
        <v>84</v>
      </c>
      <c r="AW149" s="14" t="s">
        <v>37</v>
      </c>
      <c r="AX149" s="14" t="s">
        <v>75</v>
      </c>
      <c r="AY149" s="253" t="s">
        <v>147</v>
      </c>
    </row>
    <row r="150" spans="1:51" s="14" customFormat="1" ht="12">
      <c r="A150" s="14"/>
      <c r="B150" s="243"/>
      <c r="C150" s="244"/>
      <c r="D150" s="234" t="s">
        <v>159</v>
      </c>
      <c r="E150" s="245" t="s">
        <v>19</v>
      </c>
      <c r="F150" s="246" t="s">
        <v>1437</v>
      </c>
      <c r="G150" s="244"/>
      <c r="H150" s="247">
        <v>80</v>
      </c>
      <c r="I150" s="248"/>
      <c r="J150" s="244"/>
      <c r="K150" s="244"/>
      <c r="L150" s="249"/>
      <c r="M150" s="250"/>
      <c r="N150" s="251"/>
      <c r="O150" s="251"/>
      <c r="P150" s="251"/>
      <c r="Q150" s="251"/>
      <c r="R150" s="251"/>
      <c r="S150" s="251"/>
      <c r="T150" s="252"/>
      <c r="U150" s="14"/>
      <c r="V150" s="14"/>
      <c r="W150" s="14"/>
      <c r="X150" s="14"/>
      <c r="Y150" s="14"/>
      <c r="Z150" s="14"/>
      <c r="AA150" s="14"/>
      <c r="AB150" s="14"/>
      <c r="AC150" s="14"/>
      <c r="AD150" s="14"/>
      <c r="AE150" s="14"/>
      <c r="AT150" s="253" t="s">
        <v>159</v>
      </c>
      <c r="AU150" s="253" t="s">
        <v>84</v>
      </c>
      <c r="AV150" s="14" t="s">
        <v>84</v>
      </c>
      <c r="AW150" s="14" t="s">
        <v>37</v>
      </c>
      <c r="AX150" s="14" t="s">
        <v>75</v>
      </c>
      <c r="AY150" s="253" t="s">
        <v>147</v>
      </c>
    </row>
    <row r="151" spans="1:51" s="14" customFormat="1" ht="12">
      <c r="A151" s="14"/>
      <c r="B151" s="243"/>
      <c r="C151" s="244"/>
      <c r="D151" s="234" t="s">
        <v>159</v>
      </c>
      <c r="E151" s="245" t="s">
        <v>19</v>
      </c>
      <c r="F151" s="246" t="s">
        <v>1438</v>
      </c>
      <c r="G151" s="244"/>
      <c r="H151" s="247">
        <v>12</v>
      </c>
      <c r="I151" s="248"/>
      <c r="J151" s="244"/>
      <c r="K151" s="244"/>
      <c r="L151" s="249"/>
      <c r="M151" s="250"/>
      <c r="N151" s="251"/>
      <c r="O151" s="251"/>
      <c r="P151" s="251"/>
      <c r="Q151" s="251"/>
      <c r="R151" s="251"/>
      <c r="S151" s="251"/>
      <c r="T151" s="252"/>
      <c r="U151" s="14"/>
      <c r="V151" s="14"/>
      <c r="W151" s="14"/>
      <c r="X151" s="14"/>
      <c r="Y151" s="14"/>
      <c r="Z151" s="14"/>
      <c r="AA151" s="14"/>
      <c r="AB151" s="14"/>
      <c r="AC151" s="14"/>
      <c r="AD151" s="14"/>
      <c r="AE151" s="14"/>
      <c r="AT151" s="253" t="s">
        <v>159</v>
      </c>
      <c r="AU151" s="253" t="s">
        <v>84</v>
      </c>
      <c r="AV151" s="14" t="s">
        <v>84</v>
      </c>
      <c r="AW151" s="14" t="s">
        <v>37</v>
      </c>
      <c r="AX151" s="14" t="s">
        <v>75</v>
      </c>
      <c r="AY151" s="253" t="s">
        <v>147</v>
      </c>
    </row>
    <row r="152" spans="1:51" s="14" customFormat="1" ht="12">
      <c r="A152" s="14"/>
      <c r="B152" s="243"/>
      <c r="C152" s="244"/>
      <c r="D152" s="234" t="s">
        <v>159</v>
      </c>
      <c r="E152" s="245" t="s">
        <v>19</v>
      </c>
      <c r="F152" s="246" t="s">
        <v>1439</v>
      </c>
      <c r="G152" s="244"/>
      <c r="H152" s="247">
        <v>88</v>
      </c>
      <c r="I152" s="248"/>
      <c r="J152" s="244"/>
      <c r="K152" s="244"/>
      <c r="L152" s="249"/>
      <c r="M152" s="250"/>
      <c r="N152" s="251"/>
      <c r="O152" s="251"/>
      <c r="P152" s="251"/>
      <c r="Q152" s="251"/>
      <c r="R152" s="251"/>
      <c r="S152" s="251"/>
      <c r="T152" s="252"/>
      <c r="U152" s="14"/>
      <c r="V152" s="14"/>
      <c r="W152" s="14"/>
      <c r="X152" s="14"/>
      <c r="Y152" s="14"/>
      <c r="Z152" s="14"/>
      <c r="AA152" s="14"/>
      <c r="AB152" s="14"/>
      <c r="AC152" s="14"/>
      <c r="AD152" s="14"/>
      <c r="AE152" s="14"/>
      <c r="AT152" s="253" t="s">
        <v>159</v>
      </c>
      <c r="AU152" s="253" t="s">
        <v>84</v>
      </c>
      <c r="AV152" s="14" t="s">
        <v>84</v>
      </c>
      <c r="AW152" s="14" t="s">
        <v>37</v>
      </c>
      <c r="AX152" s="14" t="s">
        <v>75</v>
      </c>
      <c r="AY152" s="253" t="s">
        <v>147</v>
      </c>
    </row>
    <row r="153" spans="1:51" s="14" customFormat="1" ht="12">
      <c r="A153" s="14"/>
      <c r="B153" s="243"/>
      <c r="C153" s="244"/>
      <c r="D153" s="234" t="s">
        <v>159</v>
      </c>
      <c r="E153" s="245" t="s">
        <v>19</v>
      </c>
      <c r="F153" s="246" t="s">
        <v>1440</v>
      </c>
      <c r="G153" s="244"/>
      <c r="H153" s="247">
        <v>780</v>
      </c>
      <c r="I153" s="248"/>
      <c r="J153" s="244"/>
      <c r="K153" s="244"/>
      <c r="L153" s="249"/>
      <c r="M153" s="250"/>
      <c r="N153" s="251"/>
      <c r="O153" s="251"/>
      <c r="P153" s="251"/>
      <c r="Q153" s="251"/>
      <c r="R153" s="251"/>
      <c r="S153" s="251"/>
      <c r="T153" s="252"/>
      <c r="U153" s="14"/>
      <c r="V153" s="14"/>
      <c r="W153" s="14"/>
      <c r="X153" s="14"/>
      <c r="Y153" s="14"/>
      <c r="Z153" s="14"/>
      <c r="AA153" s="14"/>
      <c r="AB153" s="14"/>
      <c r="AC153" s="14"/>
      <c r="AD153" s="14"/>
      <c r="AE153" s="14"/>
      <c r="AT153" s="253" t="s">
        <v>159</v>
      </c>
      <c r="AU153" s="253" t="s">
        <v>84</v>
      </c>
      <c r="AV153" s="14" t="s">
        <v>84</v>
      </c>
      <c r="AW153" s="14" t="s">
        <v>37</v>
      </c>
      <c r="AX153" s="14" t="s">
        <v>75</v>
      </c>
      <c r="AY153" s="253" t="s">
        <v>147</v>
      </c>
    </row>
    <row r="154" spans="1:51" s="15" customFormat="1" ht="12">
      <c r="A154" s="15"/>
      <c r="B154" s="254"/>
      <c r="C154" s="255"/>
      <c r="D154" s="234" t="s">
        <v>159</v>
      </c>
      <c r="E154" s="256" t="s">
        <v>19</v>
      </c>
      <c r="F154" s="257" t="s">
        <v>162</v>
      </c>
      <c r="G154" s="255"/>
      <c r="H154" s="258">
        <v>1590</v>
      </c>
      <c r="I154" s="259"/>
      <c r="J154" s="255"/>
      <c r="K154" s="255"/>
      <c r="L154" s="260"/>
      <c r="M154" s="261"/>
      <c r="N154" s="262"/>
      <c r="O154" s="262"/>
      <c r="P154" s="262"/>
      <c r="Q154" s="262"/>
      <c r="R154" s="262"/>
      <c r="S154" s="262"/>
      <c r="T154" s="263"/>
      <c r="U154" s="15"/>
      <c r="V154" s="15"/>
      <c r="W154" s="15"/>
      <c r="X154" s="15"/>
      <c r="Y154" s="15"/>
      <c r="Z154" s="15"/>
      <c r="AA154" s="15"/>
      <c r="AB154" s="15"/>
      <c r="AC154" s="15"/>
      <c r="AD154" s="15"/>
      <c r="AE154" s="15"/>
      <c r="AT154" s="264" t="s">
        <v>159</v>
      </c>
      <c r="AU154" s="264" t="s">
        <v>84</v>
      </c>
      <c r="AV154" s="15" t="s">
        <v>155</v>
      </c>
      <c r="AW154" s="15" t="s">
        <v>37</v>
      </c>
      <c r="AX154" s="15" t="s">
        <v>82</v>
      </c>
      <c r="AY154" s="264" t="s">
        <v>147</v>
      </c>
    </row>
    <row r="155" spans="1:51" s="14" customFormat="1" ht="12">
      <c r="A155" s="14"/>
      <c r="B155" s="243"/>
      <c r="C155" s="244"/>
      <c r="D155" s="234" t="s">
        <v>159</v>
      </c>
      <c r="E155" s="244"/>
      <c r="F155" s="246" t="s">
        <v>1441</v>
      </c>
      <c r="G155" s="244"/>
      <c r="H155" s="247">
        <v>1749</v>
      </c>
      <c r="I155" s="248"/>
      <c r="J155" s="244"/>
      <c r="K155" s="244"/>
      <c r="L155" s="249"/>
      <c r="M155" s="250"/>
      <c r="N155" s="251"/>
      <c r="O155" s="251"/>
      <c r="P155" s="251"/>
      <c r="Q155" s="251"/>
      <c r="R155" s="251"/>
      <c r="S155" s="251"/>
      <c r="T155" s="252"/>
      <c r="U155" s="14"/>
      <c r="V155" s="14"/>
      <c r="W155" s="14"/>
      <c r="X155" s="14"/>
      <c r="Y155" s="14"/>
      <c r="Z155" s="14"/>
      <c r="AA155" s="14"/>
      <c r="AB155" s="14"/>
      <c r="AC155" s="14"/>
      <c r="AD155" s="14"/>
      <c r="AE155" s="14"/>
      <c r="AT155" s="253" t="s">
        <v>159</v>
      </c>
      <c r="AU155" s="253" t="s">
        <v>84</v>
      </c>
      <c r="AV155" s="14" t="s">
        <v>84</v>
      </c>
      <c r="AW155" s="14" t="s">
        <v>4</v>
      </c>
      <c r="AX155" s="14" t="s">
        <v>82</v>
      </c>
      <c r="AY155" s="253" t="s">
        <v>147</v>
      </c>
    </row>
    <row r="156" spans="1:65" s="2" customFormat="1" ht="16.5" customHeight="1">
      <c r="A156" s="40"/>
      <c r="B156" s="41"/>
      <c r="C156" s="214" t="s">
        <v>304</v>
      </c>
      <c r="D156" s="214" t="s">
        <v>150</v>
      </c>
      <c r="E156" s="215" t="s">
        <v>1442</v>
      </c>
      <c r="F156" s="216" t="s">
        <v>1443</v>
      </c>
      <c r="G156" s="217" t="s">
        <v>442</v>
      </c>
      <c r="H156" s="218">
        <v>42</v>
      </c>
      <c r="I156" s="219"/>
      <c r="J156" s="220">
        <f>ROUND(I156*H156,2)</f>
        <v>0</v>
      </c>
      <c r="K156" s="216" t="s">
        <v>154</v>
      </c>
      <c r="L156" s="46"/>
      <c r="M156" s="221" t="s">
        <v>19</v>
      </c>
      <c r="N156" s="222" t="s">
        <v>46</v>
      </c>
      <c r="O156" s="86"/>
      <c r="P156" s="223">
        <f>O156*H156</f>
        <v>0</v>
      </c>
      <c r="Q156" s="223">
        <v>0</v>
      </c>
      <c r="R156" s="223">
        <f>Q156*H156</f>
        <v>0</v>
      </c>
      <c r="S156" s="223">
        <v>0</v>
      </c>
      <c r="T156" s="224">
        <f>S156*H156</f>
        <v>0</v>
      </c>
      <c r="U156" s="40"/>
      <c r="V156" s="40"/>
      <c r="W156" s="40"/>
      <c r="X156" s="40"/>
      <c r="Y156" s="40"/>
      <c r="Z156" s="40"/>
      <c r="AA156" s="40"/>
      <c r="AB156" s="40"/>
      <c r="AC156" s="40"/>
      <c r="AD156" s="40"/>
      <c r="AE156" s="40"/>
      <c r="AR156" s="225" t="s">
        <v>211</v>
      </c>
      <c r="AT156" s="225" t="s">
        <v>150</v>
      </c>
      <c r="AU156" s="225" t="s">
        <v>84</v>
      </c>
      <c r="AY156" s="19" t="s">
        <v>147</v>
      </c>
      <c r="BE156" s="226">
        <f>IF(N156="základní",J156,0)</f>
        <v>0</v>
      </c>
      <c r="BF156" s="226">
        <f>IF(N156="snížená",J156,0)</f>
        <v>0</v>
      </c>
      <c r="BG156" s="226">
        <f>IF(N156="zákl. přenesená",J156,0)</f>
        <v>0</v>
      </c>
      <c r="BH156" s="226">
        <f>IF(N156="sníž. přenesená",J156,0)</f>
        <v>0</v>
      </c>
      <c r="BI156" s="226">
        <f>IF(N156="nulová",J156,0)</f>
        <v>0</v>
      </c>
      <c r="BJ156" s="19" t="s">
        <v>82</v>
      </c>
      <c r="BK156" s="226">
        <f>ROUND(I156*H156,2)</f>
        <v>0</v>
      </c>
      <c r="BL156" s="19" t="s">
        <v>211</v>
      </c>
      <c r="BM156" s="225" t="s">
        <v>1444</v>
      </c>
    </row>
    <row r="157" spans="1:47" s="2" customFormat="1" ht="12">
      <c r="A157" s="40"/>
      <c r="B157" s="41"/>
      <c r="C157" s="42"/>
      <c r="D157" s="227" t="s">
        <v>157</v>
      </c>
      <c r="E157" s="42"/>
      <c r="F157" s="228" t="s">
        <v>1445</v>
      </c>
      <c r="G157" s="42"/>
      <c r="H157" s="42"/>
      <c r="I157" s="229"/>
      <c r="J157" s="42"/>
      <c r="K157" s="42"/>
      <c r="L157" s="46"/>
      <c r="M157" s="230"/>
      <c r="N157" s="231"/>
      <c r="O157" s="86"/>
      <c r="P157" s="86"/>
      <c r="Q157" s="86"/>
      <c r="R157" s="86"/>
      <c r="S157" s="86"/>
      <c r="T157" s="87"/>
      <c r="U157" s="40"/>
      <c r="V157" s="40"/>
      <c r="W157" s="40"/>
      <c r="X157" s="40"/>
      <c r="Y157" s="40"/>
      <c r="Z157" s="40"/>
      <c r="AA157" s="40"/>
      <c r="AB157" s="40"/>
      <c r="AC157" s="40"/>
      <c r="AD157" s="40"/>
      <c r="AE157" s="40"/>
      <c r="AT157" s="19" t="s">
        <v>157</v>
      </c>
      <c r="AU157" s="19" t="s">
        <v>84</v>
      </c>
    </row>
    <row r="158" spans="1:51" s="14" customFormat="1" ht="12">
      <c r="A158" s="14"/>
      <c r="B158" s="243"/>
      <c r="C158" s="244"/>
      <c r="D158" s="234" t="s">
        <v>159</v>
      </c>
      <c r="E158" s="245" t="s">
        <v>19</v>
      </c>
      <c r="F158" s="246" t="s">
        <v>1446</v>
      </c>
      <c r="G158" s="244"/>
      <c r="H158" s="247">
        <v>42</v>
      </c>
      <c r="I158" s="248"/>
      <c r="J158" s="244"/>
      <c r="K158" s="244"/>
      <c r="L158" s="249"/>
      <c r="M158" s="250"/>
      <c r="N158" s="251"/>
      <c r="O158" s="251"/>
      <c r="P158" s="251"/>
      <c r="Q158" s="251"/>
      <c r="R158" s="251"/>
      <c r="S158" s="251"/>
      <c r="T158" s="252"/>
      <c r="U158" s="14"/>
      <c r="V158" s="14"/>
      <c r="W158" s="14"/>
      <c r="X158" s="14"/>
      <c r="Y158" s="14"/>
      <c r="Z158" s="14"/>
      <c r="AA158" s="14"/>
      <c r="AB158" s="14"/>
      <c r="AC158" s="14"/>
      <c r="AD158" s="14"/>
      <c r="AE158" s="14"/>
      <c r="AT158" s="253" t="s">
        <v>159</v>
      </c>
      <c r="AU158" s="253" t="s">
        <v>84</v>
      </c>
      <c r="AV158" s="14" t="s">
        <v>84</v>
      </c>
      <c r="AW158" s="14" t="s">
        <v>37</v>
      </c>
      <c r="AX158" s="14" t="s">
        <v>82</v>
      </c>
      <c r="AY158" s="253" t="s">
        <v>147</v>
      </c>
    </row>
    <row r="159" spans="1:65" s="2" customFormat="1" ht="16.5" customHeight="1">
      <c r="A159" s="40"/>
      <c r="B159" s="41"/>
      <c r="C159" s="214" t="s">
        <v>312</v>
      </c>
      <c r="D159" s="214" t="s">
        <v>150</v>
      </c>
      <c r="E159" s="215" t="s">
        <v>1447</v>
      </c>
      <c r="F159" s="216" t="s">
        <v>1448</v>
      </c>
      <c r="G159" s="217" t="s">
        <v>170</v>
      </c>
      <c r="H159" s="218">
        <v>1590</v>
      </c>
      <c r="I159" s="219"/>
      <c r="J159" s="220">
        <f>ROUND(I159*H159,2)</f>
        <v>0</v>
      </c>
      <c r="K159" s="216" t="s">
        <v>154</v>
      </c>
      <c r="L159" s="46"/>
      <c r="M159" s="221" t="s">
        <v>19</v>
      </c>
      <c r="N159" s="222" t="s">
        <v>46</v>
      </c>
      <c r="O159" s="86"/>
      <c r="P159" s="223">
        <f>O159*H159</f>
        <v>0</v>
      </c>
      <c r="Q159" s="223">
        <v>0</v>
      </c>
      <c r="R159" s="223">
        <f>Q159*H159</f>
        <v>0</v>
      </c>
      <c r="S159" s="223">
        <v>0</v>
      </c>
      <c r="T159" s="224">
        <f>S159*H159</f>
        <v>0</v>
      </c>
      <c r="U159" s="40"/>
      <c r="V159" s="40"/>
      <c r="W159" s="40"/>
      <c r="X159" s="40"/>
      <c r="Y159" s="40"/>
      <c r="Z159" s="40"/>
      <c r="AA159" s="40"/>
      <c r="AB159" s="40"/>
      <c r="AC159" s="40"/>
      <c r="AD159" s="40"/>
      <c r="AE159" s="40"/>
      <c r="AR159" s="225" t="s">
        <v>211</v>
      </c>
      <c r="AT159" s="225" t="s">
        <v>150</v>
      </c>
      <c r="AU159" s="225" t="s">
        <v>84</v>
      </c>
      <c r="AY159" s="19" t="s">
        <v>147</v>
      </c>
      <c r="BE159" s="226">
        <f>IF(N159="základní",J159,0)</f>
        <v>0</v>
      </c>
      <c r="BF159" s="226">
        <f>IF(N159="snížená",J159,0)</f>
        <v>0</v>
      </c>
      <c r="BG159" s="226">
        <f>IF(N159="zákl. přenesená",J159,0)</f>
        <v>0</v>
      </c>
      <c r="BH159" s="226">
        <f>IF(N159="sníž. přenesená",J159,0)</f>
        <v>0</v>
      </c>
      <c r="BI159" s="226">
        <f>IF(N159="nulová",J159,0)</f>
        <v>0</v>
      </c>
      <c r="BJ159" s="19" t="s">
        <v>82</v>
      </c>
      <c r="BK159" s="226">
        <f>ROUND(I159*H159,2)</f>
        <v>0</v>
      </c>
      <c r="BL159" s="19" t="s">
        <v>211</v>
      </c>
      <c r="BM159" s="225" t="s">
        <v>1449</v>
      </c>
    </row>
    <row r="160" spans="1:47" s="2" customFormat="1" ht="12">
      <c r="A160" s="40"/>
      <c r="B160" s="41"/>
      <c r="C160" s="42"/>
      <c r="D160" s="227" t="s">
        <v>157</v>
      </c>
      <c r="E160" s="42"/>
      <c r="F160" s="228" t="s">
        <v>1450</v>
      </c>
      <c r="G160" s="42"/>
      <c r="H160" s="42"/>
      <c r="I160" s="229"/>
      <c r="J160" s="42"/>
      <c r="K160" s="42"/>
      <c r="L160" s="46"/>
      <c r="M160" s="230"/>
      <c r="N160" s="231"/>
      <c r="O160" s="86"/>
      <c r="P160" s="86"/>
      <c r="Q160" s="86"/>
      <c r="R160" s="86"/>
      <c r="S160" s="86"/>
      <c r="T160" s="87"/>
      <c r="U160" s="40"/>
      <c r="V160" s="40"/>
      <c r="W160" s="40"/>
      <c r="X160" s="40"/>
      <c r="Y160" s="40"/>
      <c r="Z160" s="40"/>
      <c r="AA160" s="40"/>
      <c r="AB160" s="40"/>
      <c r="AC160" s="40"/>
      <c r="AD160" s="40"/>
      <c r="AE160" s="40"/>
      <c r="AT160" s="19" t="s">
        <v>157</v>
      </c>
      <c r="AU160" s="19" t="s">
        <v>84</v>
      </c>
    </row>
    <row r="161" spans="1:65" s="2" customFormat="1" ht="16.5" customHeight="1">
      <c r="A161" s="40"/>
      <c r="B161" s="41"/>
      <c r="C161" s="214" t="s">
        <v>320</v>
      </c>
      <c r="D161" s="214" t="s">
        <v>150</v>
      </c>
      <c r="E161" s="215" t="s">
        <v>1451</v>
      </c>
      <c r="F161" s="216" t="s">
        <v>1452</v>
      </c>
      <c r="G161" s="217" t="s">
        <v>170</v>
      </c>
      <c r="H161" s="218">
        <v>1590</v>
      </c>
      <c r="I161" s="219"/>
      <c r="J161" s="220">
        <f>ROUND(I161*H161,2)</f>
        <v>0</v>
      </c>
      <c r="K161" s="216" t="s">
        <v>154</v>
      </c>
      <c r="L161" s="46"/>
      <c r="M161" s="221" t="s">
        <v>19</v>
      </c>
      <c r="N161" s="222" t="s">
        <v>46</v>
      </c>
      <c r="O161" s="86"/>
      <c r="P161" s="223">
        <f>O161*H161</f>
        <v>0</v>
      </c>
      <c r="Q161" s="223">
        <v>0</v>
      </c>
      <c r="R161" s="223">
        <f>Q161*H161</f>
        <v>0</v>
      </c>
      <c r="S161" s="223">
        <v>0</v>
      </c>
      <c r="T161" s="224">
        <f>S161*H161</f>
        <v>0</v>
      </c>
      <c r="U161" s="40"/>
      <c r="V161" s="40"/>
      <c r="W161" s="40"/>
      <c r="X161" s="40"/>
      <c r="Y161" s="40"/>
      <c r="Z161" s="40"/>
      <c r="AA161" s="40"/>
      <c r="AB161" s="40"/>
      <c r="AC161" s="40"/>
      <c r="AD161" s="40"/>
      <c r="AE161" s="40"/>
      <c r="AR161" s="225" t="s">
        <v>211</v>
      </c>
      <c r="AT161" s="225" t="s">
        <v>150</v>
      </c>
      <c r="AU161" s="225" t="s">
        <v>84</v>
      </c>
      <c r="AY161" s="19" t="s">
        <v>147</v>
      </c>
      <c r="BE161" s="226">
        <f>IF(N161="základní",J161,0)</f>
        <v>0</v>
      </c>
      <c r="BF161" s="226">
        <f>IF(N161="snížená",J161,0)</f>
        <v>0</v>
      </c>
      <c r="BG161" s="226">
        <f>IF(N161="zákl. přenesená",J161,0)</f>
        <v>0</v>
      </c>
      <c r="BH161" s="226">
        <f>IF(N161="sníž. přenesená",J161,0)</f>
        <v>0</v>
      </c>
      <c r="BI161" s="226">
        <f>IF(N161="nulová",J161,0)</f>
        <v>0</v>
      </c>
      <c r="BJ161" s="19" t="s">
        <v>82</v>
      </c>
      <c r="BK161" s="226">
        <f>ROUND(I161*H161,2)</f>
        <v>0</v>
      </c>
      <c r="BL161" s="19" t="s">
        <v>211</v>
      </c>
      <c r="BM161" s="225" t="s">
        <v>1453</v>
      </c>
    </row>
    <row r="162" spans="1:47" s="2" customFormat="1" ht="12">
      <c r="A162" s="40"/>
      <c r="B162" s="41"/>
      <c r="C162" s="42"/>
      <c r="D162" s="227" t="s">
        <v>157</v>
      </c>
      <c r="E162" s="42"/>
      <c r="F162" s="228" t="s">
        <v>1454</v>
      </c>
      <c r="G162" s="42"/>
      <c r="H162" s="42"/>
      <c r="I162" s="229"/>
      <c r="J162" s="42"/>
      <c r="K162" s="42"/>
      <c r="L162" s="46"/>
      <c r="M162" s="230"/>
      <c r="N162" s="231"/>
      <c r="O162" s="86"/>
      <c r="P162" s="86"/>
      <c r="Q162" s="86"/>
      <c r="R162" s="86"/>
      <c r="S162" s="86"/>
      <c r="T162" s="87"/>
      <c r="U162" s="40"/>
      <c r="V162" s="40"/>
      <c r="W162" s="40"/>
      <c r="X162" s="40"/>
      <c r="Y162" s="40"/>
      <c r="Z162" s="40"/>
      <c r="AA162" s="40"/>
      <c r="AB162" s="40"/>
      <c r="AC162" s="40"/>
      <c r="AD162" s="40"/>
      <c r="AE162" s="40"/>
      <c r="AT162" s="19" t="s">
        <v>157</v>
      </c>
      <c r="AU162" s="19" t="s">
        <v>84</v>
      </c>
    </row>
    <row r="163" spans="1:65" s="2" customFormat="1" ht="24.15" customHeight="1">
      <c r="A163" s="40"/>
      <c r="B163" s="41"/>
      <c r="C163" s="271" t="s">
        <v>325</v>
      </c>
      <c r="D163" s="271" t="s">
        <v>660</v>
      </c>
      <c r="E163" s="272" t="s">
        <v>1455</v>
      </c>
      <c r="F163" s="273" t="s">
        <v>1456</v>
      </c>
      <c r="G163" s="274" t="s">
        <v>1457</v>
      </c>
      <c r="H163" s="275">
        <v>3</v>
      </c>
      <c r="I163" s="276"/>
      <c r="J163" s="277">
        <f>ROUND(I163*H163,2)</f>
        <v>0</v>
      </c>
      <c r="K163" s="273" t="s">
        <v>154</v>
      </c>
      <c r="L163" s="278"/>
      <c r="M163" s="279" t="s">
        <v>19</v>
      </c>
      <c r="N163" s="280" t="s">
        <v>46</v>
      </c>
      <c r="O163" s="86"/>
      <c r="P163" s="223">
        <f>O163*H163</f>
        <v>0</v>
      </c>
      <c r="Q163" s="223">
        <v>0.00125</v>
      </c>
      <c r="R163" s="223">
        <f>Q163*H163</f>
        <v>0.00375</v>
      </c>
      <c r="S163" s="223">
        <v>0</v>
      </c>
      <c r="T163" s="224">
        <f>S163*H163</f>
        <v>0</v>
      </c>
      <c r="U163" s="40"/>
      <c r="V163" s="40"/>
      <c r="W163" s="40"/>
      <c r="X163" s="40"/>
      <c r="Y163" s="40"/>
      <c r="Z163" s="40"/>
      <c r="AA163" s="40"/>
      <c r="AB163" s="40"/>
      <c r="AC163" s="40"/>
      <c r="AD163" s="40"/>
      <c r="AE163" s="40"/>
      <c r="AR163" s="225" t="s">
        <v>382</v>
      </c>
      <c r="AT163" s="225" t="s">
        <v>660</v>
      </c>
      <c r="AU163" s="225" t="s">
        <v>84</v>
      </c>
      <c r="AY163" s="19" t="s">
        <v>147</v>
      </c>
      <c r="BE163" s="226">
        <f>IF(N163="základní",J163,0)</f>
        <v>0</v>
      </c>
      <c r="BF163" s="226">
        <f>IF(N163="snížená",J163,0)</f>
        <v>0</v>
      </c>
      <c r="BG163" s="226">
        <f>IF(N163="zákl. přenesená",J163,0)</f>
        <v>0</v>
      </c>
      <c r="BH163" s="226">
        <f>IF(N163="sníž. přenesená",J163,0)</f>
        <v>0</v>
      </c>
      <c r="BI163" s="226">
        <f>IF(N163="nulová",J163,0)</f>
        <v>0</v>
      </c>
      <c r="BJ163" s="19" t="s">
        <v>82</v>
      </c>
      <c r="BK163" s="226">
        <f>ROUND(I163*H163,2)</f>
        <v>0</v>
      </c>
      <c r="BL163" s="19" t="s">
        <v>211</v>
      </c>
      <c r="BM163" s="225" t="s">
        <v>1458</v>
      </c>
    </row>
    <row r="164" spans="1:65" s="2" customFormat="1" ht="16.5" customHeight="1">
      <c r="A164" s="40"/>
      <c r="B164" s="41"/>
      <c r="C164" s="214" t="s">
        <v>333</v>
      </c>
      <c r="D164" s="214" t="s">
        <v>150</v>
      </c>
      <c r="E164" s="215" t="s">
        <v>1459</v>
      </c>
      <c r="F164" s="216" t="s">
        <v>1460</v>
      </c>
      <c r="G164" s="217" t="s">
        <v>442</v>
      </c>
      <c r="H164" s="218">
        <v>1</v>
      </c>
      <c r="I164" s="219"/>
      <c r="J164" s="220">
        <f>ROUND(I164*H164,2)</f>
        <v>0</v>
      </c>
      <c r="K164" s="216" t="s">
        <v>154</v>
      </c>
      <c r="L164" s="46"/>
      <c r="M164" s="221" t="s">
        <v>19</v>
      </c>
      <c r="N164" s="222" t="s">
        <v>46</v>
      </c>
      <c r="O164" s="86"/>
      <c r="P164" s="223">
        <f>O164*H164</f>
        <v>0</v>
      </c>
      <c r="Q164" s="223">
        <v>0</v>
      </c>
      <c r="R164" s="223">
        <f>Q164*H164</f>
        <v>0</v>
      </c>
      <c r="S164" s="223">
        <v>0</v>
      </c>
      <c r="T164" s="224">
        <f>S164*H164</f>
        <v>0</v>
      </c>
      <c r="U164" s="40"/>
      <c r="V164" s="40"/>
      <c r="W164" s="40"/>
      <c r="X164" s="40"/>
      <c r="Y164" s="40"/>
      <c r="Z164" s="40"/>
      <c r="AA164" s="40"/>
      <c r="AB164" s="40"/>
      <c r="AC164" s="40"/>
      <c r="AD164" s="40"/>
      <c r="AE164" s="40"/>
      <c r="AR164" s="225" t="s">
        <v>211</v>
      </c>
      <c r="AT164" s="225" t="s">
        <v>150</v>
      </c>
      <c r="AU164" s="225" t="s">
        <v>84</v>
      </c>
      <c r="AY164" s="19" t="s">
        <v>147</v>
      </c>
      <c r="BE164" s="226">
        <f>IF(N164="základní",J164,0)</f>
        <v>0</v>
      </c>
      <c r="BF164" s="226">
        <f>IF(N164="snížená",J164,0)</f>
        <v>0</v>
      </c>
      <c r="BG164" s="226">
        <f>IF(N164="zákl. přenesená",J164,0)</f>
        <v>0</v>
      </c>
      <c r="BH164" s="226">
        <f>IF(N164="sníž. přenesená",J164,0)</f>
        <v>0</v>
      </c>
      <c r="BI164" s="226">
        <f>IF(N164="nulová",J164,0)</f>
        <v>0</v>
      </c>
      <c r="BJ164" s="19" t="s">
        <v>82</v>
      </c>
      <c r="BK164" s="226">
        <f>ROUND(I164*H164,2)</f>
        <v>0</v>
      </c>
      <c r="BL164" s="19" t="s">
        <v>211</v>
      </c>
      <c r="BM164" s="225" t="s">
        <v>1461</v>
      </c>
    </row>
    <row r="165" spans="1:47" s="2" customFormat="1" ht="12">
      <c r="A165" s="40"/>
      <c r="B165" s="41"/>
      <c r="C165" s="42"/>
      <c r="D165" s="227" t="s">
        <v>157</v>
      </c>
      <c r="E165" s="42"/>
      <c r="F165" s="228" t="s">
        <v>1462</v>
      </c>
      <c r="G165" s="42"/>
      <c r="H165" s="42"/>
      <c r="I165" s="229"/>
      <c r="J165" s="42"/>
      <c r="K165" s="42"/>
      <c r="L165" s="46"/>
      <c r="M165" s="230"/>
      <c r="N165" s="231"/>
      <c r="O165" s="86"/>
      <c r="P165" s="86"/>
      <c r="Q165" s="86"/>
      <c r="R165" s="86"/>
      <c r="S165" s="86"/>
      <c r="T165" s="87"/>
      <c r="U165" s="40"/>
      <c r="V165" s="40"/>
      <c r="W165" s="40"/>
      <c r="X165" s="40"/>
      <c r="Y165" s="40"/>
      <c r="Z165" s="40"/>
      <c r="AA165" s="40"/>
      <c r="AB165" s="40"/>
      <c r="AC165" s="40"/>
      <c r="AD165" s="40"/>
      <c r="AE165" s="40"/>
      <c r="AT165" s="19" t="s">
        <v>157</v>
      </c>
      <c r="AU165" s="19" t="s">
        <v>84</v>
      </c>
    </row>
    <row r="166" spans="1:65" s="2" customFormat="1" ht="16.5" customHeight="1">
      <c r="A166" s="40"/>
      <c r="B166" s="41"/>
      <c r="C166" s="214" t="s">
        <v>350</v>
      </c>
      <c r="D166" s="214" t="s">
        <v>150</v>
      </c>
      <c r="E166" s="215" t="s">
        <v>1463</v>
      </c>
      <c r="F166" s="216" t="s">
        <v>1464</v>
      </c>
      <c r="G166" s="217" t="s">
        <v>442</v>
      </c>
      <c r="H166" s="218">
        <v>1</v>
      </c>
      <c r="I166" s="219"/>
      <c r="J166" s="220">
        <f>ROUND(I166*H166,2)</f>
        <v>0</v>
      </c>
      <c r="K166" s="216" t="s">
        <v>154</v>
      </c>
      <c r="L166" s="46"/>
      <c r="M166" s="221" t="s">
        <v>19</v>
      </c>
      <c r="N166" s="222" t="s">
        <v>46</v>
      </c>
      <c r="O166" s="86"/>
      <c r="P166" s="223">
        <f>O166*H166</f>
        <v>0</v>
      </c>
      <c r="Q166" s="223">
        <v>0</v>
      </c>
      <c r="R166" s="223">
        <f>Q166*H166</f>
        <v>0</v>
      </c>
      <c r="S166" s="223">
        <v>0</v>
      </c>
      <c r="T166" s="224">
        <f>S166*H166</f>
        <v>0</v>
      </c>
      <c r="U166" s="40"/>
      <c r="V166" s="40"/>
      <c r="W166" s="40"/>
      <c r="X166" s="40"/>
      <c r="Y166" s="40"/>
      <c r="Z166" s="40"/>
      <c r="AA166" s="40"/>
      <c r="AB166" s="40"/>
      <c r="AC166" s="40"/>
      <c r="AD166" s="40"/>
      <c r="AE166" s="40"/>
      <c r="AR166" s="225" t="s">
        <v>211</v>
      </c>
      <c r="AT166" s="225" t="s">
        <v>150</v>
      </c>
      <c r="AU166" s="225" t="s">
        <v>84</v>
      </c>
      <c r="AY166" s="19" t="s">
        <v>147</v>
      </c>
      <c r="BE166" s="226">
        <f>IF(N166="základní",J166,0)</f>
        <v>0</v>
      </c>
      <c r="BF166" s="226">
        <f>IF(N166="snížená",J166,0)</f>
        <v>0</v>
      </c>
      <c r="BG166" s="226">
        <f>IF(N166="zákl. přenesená",J166,0)</f>
        <v>0</v>
      </c>
      <c r="BH166" s="226">
        <f>IF(N166="sníž. přenesená",J166,0)</f>
        <v>0</v>
      </c>
      <c r="BI166" s="226">
        <f>IF(N166="nulová",J166,0)</f>
        <v>0</v>
      </c>
      <c r="BJ166" s="19" t="s">
        <v>82</v>
      </c>
      <c r="BK166" s="226">
        <f>ROUND(I166*H166,2)</f>
        <v>0</v>
      </c>
      <c r="BL166" s="19" t="s">
        <v>211</v>
      </c>
      <c r="BM166" s="225" t="s">
        <v>1465</v>
      </c>
    </row>
    <row r="167" spans="1:47" s="2" customFormat="1" ht="12">
      <c r="A167" s="40"/>
      <c r="B167" s="41"/>
      <c r="C167" s="42"/>
      <c r="D167" s="227" t="s">
        <v>157</v>
      </c>
      <c r="E167" s="42"/>
      <c r="F167" s="228" t="s">
        <v>1466</v>
      </c>
      <c r="G167" s="42"/>
      <c r="H167" s="42"/>
      <c r="I167" s="229"/>
      <c r="J167" s="42"/>
      <c r="K167" s="42"/>
      <c r="L167" s="46"/>
      <c r="M167" s="230"/>
      <c r="N167" s="231"/>
      <c r="O167" s="86"/>
      <c r="P167" s="86"/>
      <c r="Q167" s="86"/>
      <c r="R167" s="86"/>
      <c r="S167" s="86"/>
      <c r="T167" s="87"/>
      <c r="U167" s="40"/>
      <c r="V167" s="40"/>
      <c r="W167" s="40"/>
      <c r="X167" s="40"/>
      <c r="Y167" s="40"/>
      <c r="Z167" s="40"/>
      <c r="AA167" s="40"/>
      <c r="AB167" s="40"/>
      <c r="AC167" s="40"/>
      <c r="AD167" s="40"/>
      <c r="AE167" s="40"/>
      <c r="AT167" s="19" t="s">
        <v>157</v>
      </c>
      <c r="AU167" s="19" t="s">
        <v>84</v>
      </c>
    </row>
    <row r="168" spans="1:65" s="2" customFormat="1" ht="16.5" customHeight="1">
      <c r="A168" s="40"/>
      <c r="B168" s="41"/>
      <c r="C168" s="214" t="s">
        <v>363</v>
      </c>
      <c r="D168" s="214" t="s">
        <v>150</v>
      </c>
      <c r="E168" s="215" t="s">
        <v>1467</v>
      </c>
      <c r="F168" s="216" t="s">
        <v>1468</v>
      </c>
      <c r="G168" s="217" t="s">
        <v>442</v>
      </c>
      <c r="H168" s="218">
        <v>1</v>
      </c>
      <c r="I168" s="219"/>
      <c r="J168" s="220">
        <f>ROUND(I168*H168,2)</f>
        <v>0</v>
      </c>
      <c r="K168" s="216" t="s">
        <v>154</v>
      </c>
      <c r="L168" s="46"/>
      <c r="M168" s="221" t="s">
        <v>19</v>
      </c>
      <c r="N168" s="222" t="s">
        <v>46</v>
      </c>
      <c r="O168" s="86"/>
      <c r="P168" s="223">
        <f>O168*H168</f>
        <v>0</v>
      </c>
      <c r="Q168" s="223">
        <v>0</v>
      </c>
      <c r="R168" s="223">
        <f>Q168*H168</f>
        <v>0</v>
      </c>
      <c r="S168" s="223">
        <v>0</v>
      </c>
      <c r="T168" s="224">
        <f>S168*H168</f>
        <v>0</v>
      </c>
      <c r="U168" s="40"/>
      <c r="V168" s="40"/>
      <c r="W168" s="40"/>
      <c r="X168" s="40"/>
      <c r="Y168" s="40"/>
      <c r="Z168" s="40"/>
      <c r="AA168" s="40"/>
      <c r="AB168" s="40"/>
      <c r="AC168" s="40"/>
      <c r="AD168" s="40"/>
      <c r="AE168" s="40"/>
      <c r="AR168" s="225" t="s">
        <v>211</v>
      </c>
      <c r="AT168" s="225" t="s">
        <v>150</v>
      </c>
      <c r="AU168" s="225" t="s">
        <v>84</v>
      </c>
      <c r="AY168" s="19" t="s">
        <v>147</v>
      </c>
      <c r="BE168" s="226">
        <f>IF(N168="základní",J168,0)</f>
        <v>0</v>
      </c>
      <c r="BF168" s="226">
        <f>IF(N168="snížená",J168,0)</f>
        <v>0</v>
      </c>
      <c r="BG168" s="226">
        <f>IF(N168="zákl. přenesená",J168,0)</f>
        <v>0</v>
      </c>
      <c r="BH168" s="226">
        <f>IF(N168="sníž. přenesená",J168,0)</f>
        <v>0</v>
      </c>
      <c r="BI168" s="226">
        <f>IF(N168="nulová",J168,0)</f>
        <v>0</v>
      </c>
      <c r="BJ168" s="19" t="s">
        <v>82</v>
      </c>
      <c r="BK168" s="226">
        <f>ROUND(I168*H168,2)</f>
        <v>0</v>
      </c>
      <c r="BL168" s="19" t="s">
        <v>211</v>
      </c>
      <c r="BM168" s="225" t="s">
        <v>1469</v>
      </c>
    </row>
    <row r="169" spans="1:47" s="2" customFormat="1" ht="12">
      <c r="A169" s="40"/>
      <c r="B169" s="41"/>
      <c r="C169" s="42"/>
      <c r="D169" s="227" t="s">
        <v>157</v>
      </c>
      <c r="E169" s="42"/>
      <c r="F169" s="228" t="s">
        <v>1470</v>
      </c>
      <c r="G169" s="42"/>
      <c r="H169" s="42"/>
      <c r="I169" s="229"/>
      <c r="J169" s="42"/>
      <c r="K169" s="42"/>
      <c r="L169" s="46"/>
      <c r="M169" s="230"/>
      <c r="N169" s="231"/>
      <c r="O169" s="86"/>
      <c r="P169" s="86"/>
      <c r="Q169" s="86"/>
      <c r="R169" s="86"/>
      <c r="S169" s="86"/>
      <c r="T169" s="87"/>
      <c r="U169" s="40"/>
      <c r="V169" s="40"/>
      <c r="W169" s="40"/>
      <c r="X169" s="40"/>
      <c r="Y169" s="40"/>
      <c r="Z169" s="40"/>
      <c r="AA169" s="40"/>
      <c r="AB169" s="40"/>
      <c r="AC169" s="40"/>
      <c r="AD169" s="40"/>
      <c r="AE169" s="40"/>
      <c r="AT169" s="19" t="s">
        <v>157</v>
      </c>
      <c r="AU169" s="19" t="s">
        <v>84</v>
      </c>
    </row>
    <row r="170" spans="1:65" s="2" customFormat="1" ht="16.5" customHeight="1">
      <c r="A170" s="40"/>
      <c r="B170" s="41"/>
      <c r="C170" s="214" t="s">
        <v>368</v>
      </c>
      <c r="D170" s="214" t="s">
        <v>150</v>
      </c>
      <c r="E170" s="215" t="s">
        <v>1471</v>
      </c>
      <c r="F170" s="216" t="s">
        <v>1472</v>
      </c>
      <c r="G170" s="217" t="s">
        <v>442</v>
      </c>
      <c r="H170" s="218">
        <v>2</v>
      </c>
      <c r="I170" s="219"/>
      <c r="J170" s="220">
        <f>ROUND(I170*H170,2)</f>
        <v>0</v>
      </c>
      <c r="K170" s="216" t="s">
        <v>154</v>
      </c>
      <c r="L170" s="46"/>
      <c r="M170" s="221" t="s">
        <v>19</v>
      </c>
      <c r="N170" s="222" t="s">
        <v>46</v>
      </c>
      <c r="O170" s="86"/>
      <c r="P170" s="223">
        <f>O170*H170</f>
        <v>0</v>
      </c>
      <c r="Q170" s="223">
        <v>0</v>
      </c>
      <c r="R170" s="223">
        <f>Q170*H170</f>
        <v>0</v>
      </c>
      <c r="S170" s="223">
        <v>0</v>
      </c>
      <c r="T170" s="224">
        <f>S170*H170</f>
        <v>0</v>
      </c>
      <c r="U170" s="40"/>
      <c r="V170" s="40"/>
      <c r="W170" s="40"/>
      <c r="X170" s="40"/>
      <c r="Y170" s="40"/>
      <c r="Z170" s="40"/>
      <c r="AA170" s="40"/>
      <c r="AB170" s="40"/>
      <c r="AC170" s="40"/>
      <c r="AD170" s="40"/>
      <c r="AE170" s="40"/>
      <c r="AR170" s="225" t="s">
        <v>211</v>
      </c>
      <c r="AT170" s="225" t="s">
        <v>150</v>
      </c>
      <c r="AU170" s="225" t="s">
        <v>84</v>
      </c>
      <c r="AY170" s="19" t="s">
        <v>147</v>
      </c>
      <c r="BE170" s="226">
        <f>IF(N170="základní",J170,0)</f>
        <v>0</v>
      </c>
      <c r="BF170" s="226">
        <f>IF(N170="snížená",J170,0)</f>
        <v>0</v>
      </c>
      <c r="BG170" s="226">
        <f>IF(N170="zákl. přenesená",J170,0)</f>
        <v>0</v>
      </c>
      <c r="BH170" s="226">
        <f>IF(N170="sníž. přenesená",J170,0)</f>
        <v>0</v>
      </c>
      <c r="BI170" s="226">
        <f>IF(N170="nulová",J170,0)</f>
        <v>0</v>
      </c>
      <c r="BJ170" s="19" t="s">
        <v>82</v>
      </c>
      <c r="BK170" s="226">
        <f>ROUND(I170*H170,2)</f>
        <v>0</v>
      </c>
      <c r="BL170" s="19" t="s">
        <v>211</v>
      </c>
      <c r="BM170" s="225" t="s">
        <v>1473</v>
      </c>
    </row>
    <row r="171" spans="1:47" s="2" customFormat="1" ht="12">
      <c r="A171" s="40"/>
      <c r="B171" s="41"/>
      <c r="C171" s="42"/>
      <c r="D171" s="227" t="s">
        <v>157</v>
      </c>
      <c r="E171" s="42"/>
      <c r="F171" s="228" t="s">
        <v>1474</v>
      </c>
      <c r="G171" s="42"/>
      <c r="H171" s="42"/>
      <c r="I171" s="229"/>
      <c r="J171" s="42"/>
      <c r="K171" s="42"/>
      <c r="L171" s="46"/>
      <c r="M171" s="230"/>
      <c r="N171" s="231"/>
      <c r="O171" s="86"/>
      <c r="P171" s="86"/>
      <c r="Q171" s="86"/>
      <c r="R171" s="86"/>
      <c r="S171" s="86"/>
      <c r="T171" s="87"/>
      <c r="U171" s="40"/>
      <c r="V171" s="40"/>
      <c r="W171" s="40"/>
      <c r="X171" s="40"/>
      <c r="Y171" s="40"/>
      <c r="Z171" s="40"/>
      <c r="AA171" s="40"/>
      <c r="AB171" s="40"/>
      <c r="AC171" s="40"/>
      <c r="AD171" s="40"/>
      <c r="AE171" s="40"/>
      <c r="AT171" s="19" t="s">
        <v>157</v>
      </c>
      <c r="AU171" s="19" t="s">
        <v>84</v>
      </c>
    </row>
    <row r="172" spans="1:65" s="2" customFormat="1" ht="16.5" customHeight="1">
      <c r="A172" s="40"/>
      <c r="B172" s="41"/>
      <c r="C172" s="214" t="s">
        <v>377</v>
      </c>
      <c r="D172" s="214" t="s">
        <v>150</v>
      </c>
      <c r="E172" s="215" t="s">
        <v>1475</v>
      </c>
      <c r="F172" s="216" t="s">
        <v>1476</v>
      </c>
      <c r="G172" s="217" t="s">
        <v>1129</v>
      </c>
      <c r="H172" s="218">
        <v>1</v>
      </c>
      <c r="I172" s="219"/>
      <c r="J172" s="220">
        <f>ROUND(I172*H172,2)</f>
        <v>0</v>
      </c>
      <c r="K172" s="216" t="s">
        <v>202</v>
      </c>
      <c r="L172" s="46"/>
      <c r="M172" s="221" t="s">
        <v>19</v>
      </c>
      <c r="N172" s="222" t="s">
        <v>46</v>
      </c>
      <c r="O172" s="86"/>
      <c r="P172" s="223">
        <f>O172*H172</f>
        <v>0</v>
      </c>
      <c r="Q172" s="223">
        <v>0</v>
      </c>
      <c r="R172" s="223">
        <f>Q172*H172</f>
        <v>0</v>
      </c>
      <c r="S172" s="223">
        <v>0</v>
      </c>
      <c r="T172" s="224">
        <f>S172*H172</f>
        <v>0</v>
      </c>
      <c r="U172" s="40"/>
      <c r="V172" s="40"/>
      <c r="W172" s="40"/>
      <c r="X172" s="40"/>
      <c r="Y172" s="40"/>
      <c r="Z172" s="40"/>
      <c r="AA172" s="40"/>
      <c r="AB172" s="40"/>
      <c r="AC172" s="40"/>
      <c r="AD172" s="40"/>
      <c r="AE172" s="40"/>
      <c r="AR172" s="225" t="s">
        <v>211</v>
      </c>
      <c r="AT172" s="225" t="s">
        <v>150</v>
      </c>
      <c r="AU172" s="225" t="s">
        <v>84</v>
      </c>
      <c r="AY172" s="19" t="s">
        <v>147</v>
      </c>
      <c r="BE172" s="226">
        <f>IF(N172="základní",J172,0)</f>
        <v>0</v>
      </c>
      <c r="BF172" s="226">
        <f>IF(N172="snížená",J172,0)</f>
        <v>0</v>
      </c>
      <c r="BG172" s="226">
        <f>IF(N172="zákl. přenesená",J172,0)</f>
        <v>0</v>
      </c>
      <c r="BH172" s="226">
        <f>IF(N172="sníž. přenesená",J172,0)</f>
        <v>0</v>
      </c>
      <c r="BI172" s="226">
        <f>IF(N172="nulová",J172,0)</f>
        <v>0</v>
      </c>
      <c r="BJ172" s="19" t="s">
        <v>82</v>
      </c>
      <c r="BK172" s="226">
        <f>ROUND(I172*H172,2)</f>
        <v>0</v>
      </c>
      <c r="BL172" s="19" t="s">
        <v>211</v>
      </c>
      <c r="BM172" s="225" t="s">
        <v>1477</v>
      </c>
    </row>
    <row r="173" spans="1:65" s="2" customFormat="1" ht="16.5" customHeight="1">
      <c r="A173" s="40"/>
      <c r="B173" s="41"/>
      <c r="C173" s="214" t="s">
        <v>382</v>
      </c>
      <c r="D173" s="214" t="s">
        <v>150</v>
      </c>
      <c r="E173" s="215" t="s">
        <v>1478</v>
      </c>
      <c r="F173" s="216" t="s">
        <v>1479</v>
      </c>
      <c r="G173" s="217" t="s">
        <v>442</v>
      </c>
      <c r="H173" s="218">
        <v>1</v>
      </c>
      <c r="I173" s="219"/>
      <c r="J173" s="220">
        <f>ROUND(I173*H173,2)</f>
        <v>0</v>
      </c>
      <c r="K173" s="216" t="s">
        <v>154</v>
      </c>
      <c r="L173" s="46"/>
      <c r="M173" s="221" t="s">
        <v>19</v>
      </c>
      <c r="N173" s="222" t="s">
        <v>46</v>
      </c>
      <c r="O173" s="86"/>
      <c r="P173" s="223">
        <f>O173*H173</f>
        <v>0</v>
      </c>
      <c r="Q173" s="223">
        <v>0</v>
      </c>
      <c r="R173" s="223">
        <f>Q173*H173</f>
        <v>0</v>
      </c>
      <c r="S173" s="223">
        <v>0.0025</v>
      </c>
      <c r="T173" s="224">
        <f>S173*H173</f>
        <v>0.0025</v>
      </c>
      <c r="U173" s="40"/>
      <c r="V173" s="40"/>
      <c r="W173" s="40"/>
      <c r="X173" s="40"/>
      <c r="Y173" s="40"/>
      <c r="Z173" s="40"/>
      <c r="AA173" s="40"/>
      <c r="AB173" s="40"/>
      <c r="AC173" s="40"/>
      <c r="AD173" s="40"/>
      <c r="AE173" s="40"/>
      <c r="AR173" s="225" t="s">
        <v>211</v>
      </c>
      <c r="AT173" s="225" t="s">
        <v>150</v>
      </c>
      <c r="AU173" s="225" t="s">
        <v>84</v>
      </c>
      <c r="AY173" s="19" t="s">
        <v>147</v>
      </c>
      <c r="BE173" s="226">
        <f>IF(N173="základní",J173,0)</f>
        <v>0</v>
      </c>
      <c r="BF173" s="226">
        <f>IF(N173="snížená",J173,0)</f>
        <v>0</v>
      </c>
      <c r="BG173" s="226">
        <f>IF(N173="zákl. přenesená",J173,0)</f>
        <v>0</v>
      </c>
      <c r="BH173" s="226">
        <f>IF(N173="sníž. přenesená",J173,0)</f>
        <v>0</v>
      </c>
      <c r="BI173" s="226">
        <f>IF(N173="nulová",J173,0)</f>
        <v>0</v>
      </c>
      <c r="BJ173" s="19" t="s">
        <v>82</v>
      </c>
      <c r="BK173" s="226">
        <f>ROUND(I173*H173,2)</f>
        <v>0</v>
      </c>
      <c r="BL173" s="19" t="s">
        <v>211</v>
      </c>
      <c r="BM173" s="225" t="s">
        <v>1480</v>
      </c>
    </row>
    <row r="174" spans="1:47" s="2" customFormat="1" ht="12">
      <c r="A174" s="40"/>
      <c r="B174" s="41"/>
      <c r="C174" s="42"/>
      <c r="D174" s="227" t="s">
        <v>157</v>
      </c>
      <c r="E174" s="42"/>
      <c r="F174" s="228" t="s">
        <v>1481</v>
      </c>
      <c r="G174" s="42"/>
      <c r="H174" s="42"/>
      <c r="I174" s="229"/>
      <c r="J174" s="42"/>
      <c r="K174" s="42"/>
      <c r="L174" s="46"/>
      <c r="M174" s="230"/>
      <c r="N174" s="231"/>
      <c r="O174" s="86"/>
      <c r="P174" s="86"/>
      <c r="Q174" s="86"/>
      <c r="R174" s="86"/>
      <c r="S174" s="86"/>
      <c r="T174" s="87"/>
      <c r="U174" s="40"/>
      <c r="V174" s="40"/>
      <c r="W174" s="40"/>
      <c r="X174" s="40"/>
      <c r="Y174" s="40"/>
      <c r="Z174" s="40"/>
      <c r="AA174" s="40"/>
      <c r="AB174" s="40"/>
      <c r="AC174" s="40"/>
      <c r="AD174" s="40"/>
      <c r="AE174" s="40"/>
      <c r="AT174" s="19" t="s">
        <v>157</v>
      </c>
      <c r="AU174" s="19" t="s">
        <v>84</v>
      </c>
    </row>
    <row r="175" spans="1:65" s="2" customFormat="1" ht="16.5" customHeight="1">
      <c r="A175" s="40"/>
      <c r="B175" s="41"/>
      <c r="C175" s="214" t="s">
        <v>386</v>
      </c>
      <c r="D175" s="214" t="s">
        <v>150</v>
      </c>
      <c r="E175" s="215" t="s">
        <v>1482</v>
      </c>
      <c r="F175" s="216" t="s">
        <v>1483</v>
      </c>
      <c r="G175" s="217" t="s">
        <v>442</v>
      </c>
      <c r="H175" s="218">
        <v>2</v>
      </c>
      <c r="I175" s="219"/>
      <c r="J175" s="220">
        <f>ROUND(I175*H175,2)</f>
        <v>0</v>
      </c>
      <c r="K175" s="216" t="s">
        <v>154</v>
      </c>
      <c r="L175" s="46"/>
      <c r="M175" s="221" t="s">
        <v>19</v>
      </c>
      <c r="N175" s="222" t="s">
        <v>46</v>
      </c>
      <c r="O175" s="86"/>
      <c r="P175" s="223">
        <f>O175*H175</f>
        <v>0</v>
      </c>
      <c r="Q175" s="223">
        <v>0</v>
      </c>
      <c r="R175" s="223">
        <f>Q175*H175</f>
        <v>0</v>
      </c>
      <c r="S175" s="223">
        <v>0.000135</v>
      </c>
      <c r="T175" s="224">
        <f>S175*H175</f>
        <v>0.00027</v>
      </c>
      <c r="U175" s="40"/>
      <c r="V175" s="40"/>
      <c r="W175" s="40"/>
      <c r="X175" s="40"/>
      <c r="Y175" s="40"/>
      <c r="Z175" s="40"/>
      <c r="AA175" s="40"/>
      <c r="AB175" s="40"/>
      <c r="AC175" s="40"/>
      <c r="AD175" s="40"/>
      <c r="AE175" s="40"/>
      <c r="AR175" s="225" t="s">
        <v>211</v>
      </c>
      <c r="AT175" s="225" t="s">
        <v>150</v>
      </c>
      <c r="AU175" s="225" t="s">
        <v>84</v>
      </c>
      <c r="AY175" s="19" t="s">
        <v>147</v>
      </c>
      <c r="BE175" s="226">
        <f>IF(N175="základní",J175,0)</f>
        <v>0</v>
      </c>
      <c r="BF175" s="226">
        <f>IF(N175="snížená",J175,0)</f>
        <v>0</v>
      </c>
      <c r="BG175" s="226">
        <f>IF(N175="zákl. přenesená",J175,0)</f>
        <v>0</v>
      </c>
      <c r="BH175" s="226">
        <f>IF(N175="sníž. přenesená",J175,0)</f>
        <v>0</v>
      </c>
      <c r="BI175" s="226">
        <f>IF(N175="nulová",J175,0)</f>
        <v>0</v>
      </c>
      <c r="BJ175" s="19" t="s">
        <v>82</v>
      </c>
      <c r="BK175" s="226">
        <f>ROUND(I175*H175,2)</f>
        <v>0</v>
      </c>
      <c r="BL175" s="19" t="s">
        <v>211</v>
      </c>
      <c r="BM175" s="225" t="s">
        <v>1484</v>
      </c>
    </row>
    <row r="176" spans="1:47" s="2" customFormat="1" ht="12">
      <c r="A176" s="40"/>
      <c r="B176" s="41"/>
      <c r="C176" s="42"/>
      <c r="D176" s="227" t="s">
        <v>157</v>
      </c>
      <c r="E176" s="42"/>
      <c r="F176" s="228" t="s">
        <v>1485</v>
      </c>
      <c r="G176" s="42"/>
      <c r="H176" s="42"/>
      <c r="I176" s="229"/>
      <c r="J176" s="42"/>
      <c r="K176" s="42"/>
      <c r="L176" s="46"/>
      <c r="M176" s="230"/>
      <c r="N176" s="231"/>
      <c r="O176" s="86"/>
      <c r="P176" s="86"/>
      <c r="Q176" s="86"/>
      <c r="R176" s="86"/>
      <c r="S176" s="86"/>
      <c r="T176" s="87"/>
      <c r="U176" s="40"/>
      <c r="V176" s="40"/>
      <c r="W176" s="40"/>
      <c r="X176" s="40"/>
      <c r="Y176" s="40"/>
      <c r="Z176" s="40"/>
      <c r="AA176" s="40"/>
      <c r="AB176" s="40"/>
      <c r="AC176" s="40"/>
      <c r="AD176" s="40"/>
      <c r="AE176" s="40"/>
      <c r="AT176" s="19" t="s">
        <v>157</v>
      </c>
      <c r="AU176" s="19" t="s">
        <v>84</v>
      </c>
    </row>
    <row r="177" spans="1:65" s="2" customFormat="1" ht="16.5" customHeight="1">
      <c r="A177" s="40"/>
      <c r="B177" s="41"/>
      <c r="C177" s="214" t="s">
        <v>390</v>
      </c>
      <c r="D177" s="214" t="s">
        <v>150</v>
      </c>
      <c r="E177" s="215" t="s">
        <v>1486</v>
      </c>
      <c r="F177" s="216" t="s">
        <v>1487</v>
      </c>
      <c r="G177" s="217" t="s">
        <v>1129</v>
      </c>
      <c r="H177" s="218">
        <v>36</v>
      </c>
      <c r="I177" s="219"/>
      <c r="J177" s="220">
        <f>ROUND(I177*H177,2)</f>
        <v>0</v>
      </c>
      <c r="K177" s="216" t="s">
        <v>202</v>
      </c>
      <c r="L177" s="46"/>
      <c r="M177" s="221" t="s">
        <v>19</v>
      </c>
      <c r="N177" s="222" t="s">
        <v>46</v>
      </c>
      <c r="O177" s="86"/>
      <c r="P177" s="223">
        <f>O177*H177</f>
        <v>0</v>
      </c>
      <c r="Q177" s="223">
        <v>0</v>
      </c>
      <c r="R177" s="223">
        <f>Q177*H177</f>
        <v>0</v>
      </c>
      <c r="S177" s="223">
        <v>0</v>
      </c>
      <c r="T177" s="224">
        <f>S177*H177</f>
        <v>0</v>
      </c>
      <c r="U177" s="40"/>
      <c r="V177" s="40"/>
      <c r="W177" s="40"/>
      <c r="X177" s="40"/>
      <c r="Y177" s="40"/>
      <c r="Z177" s="40"/>
      <c r="AA177" s="40"/>
      <c r="AB177" s="40"/>
      <c r="AC177" s="40"/>
      <c r="AD177" s="40"/>
      <c r="AE177" s="40"/>
      <c r="AR177" s="225" t="s">
        <v>211</v>
      </c>
      <c r="AT177" s="225" t="s">
        <v>150</v>
      </c>
      <c r="AU177" s="225" t="s">
        <v>84</v>
      </c>
      <c r="AY177" s="19" t="s">
        <v>147</v>
      </c>
      <c r="BE177" s="226">
        <f>IF(N177="základní",J177,0)</f>
        <v>0</v>
      </c>
      <c r="BF177" s="226">
        <f>IF(N177="snížená",J177,0)</f>
        <v>0</v>
      </c>
      <c r="BG177" s="226">
        <f>IF(N177="zákl. přenesená",J177,0)</f>
        <v>0</v>
      </c>
      <c r="BH177" s="226">
        <f>IF(N177="sníž. přenesená",J177,0)</f>
        <v>0</v>
      </c>
      <c r="BI177" s="226">
        <f>IF(N177="nulová",J177,0)</f>
        <v>0</v>
      </c>
      <c r="BJ177" s="19" t="s">
        <v>82</v>
      </c>
      <c r="BK177" s="226">
        <f>ROUND(I177*H177,2)</f>
        <v>0</v>
      </c>
      <c r="BL177" s="19" t="s">
        <v>211</v>
      </c>
      <c r="BM177" s="225" t="s">
        <v>1488</v>
      </c>
    </row>
    <row r="178" spans="1:65" s="2" customFormat="1" ht="16.5" customHeight="1">
      <c r="A178" s="40"/>
      <c r="B178" s="41"/>
      <c r="C178" s="271" t="s">
        <v>394</v>
      </c>
      <c r="D178" s="271" t="s">
        <v>660</v>
      </c>
      <c r="E178" s="272" t="s">
        <v>1489</v>
      </c>
      <c r="F178" s="273" t="s">
        <v>1490</v>
      </c>
      <c r="G178" s="274" t="s">
        <v>1129</v>
      </c>
      <c r="H178" s="275">
        <v>6</v>
      </c>
      <c r="I178" s="276"/>
      <c r="J178" s="277">
        <f>ROUND(I178*H178,2)</f>
        <v>0</v>
      </c>
      <c r="K178" s="273" t="s">
        <v>202</v>
      </c>
      <c r="L178" s="278"/>
      <c r="M178" s="279" t="s">
        <v>19</v>
      </c>
      <c r="N178" s="280" t="s">
        <v>46</v>
      </c>
      <c r="O178" s="86"/>
      <c r="P178" s="223">
        <f>O178*H178</f>
        <v>0</v>
      </c>
      <c r="Q178" s="223">
        <v>0</v>
      </c>
      <c r="R178" s="223">
        <f>Q178*H178</f>
        <v>0</v>
      </c>
      <c r="S178" s="223">
        <v>0</v>
      </c>
      <c r="T178" s="224">
        <f>S178*H178</f>
        <v>0</v>
      </c>
      <c r="U178" s="40"/>
      <c r="V178" s="40"/>
      <c r="W178" s="40"/>
      <c r="X178" s="40"/>
      <c r="Y178" s="40"/>
      <c r="Z178" s="40"/>
      <c r="AA178" s="40"/>
      <c r="AB178" s="40"/>
      <c r="AC178" s="40"/>
      <c r="AD178" s="40"/>
      <c r="AE178" s="40"/>
      <c r="AR178" s="225" t="s">
        <v>382</v>
      </c>
      <c r="AT178" s="225" t="s">
        <v>660</v>
      </c>
      <c r="AU178" s="225" t="s">
        <v>84</v>
      </c>
      <c r="AY178" s="19" t="s">
        <v>147</v>
      </c>
      <c r="BE178" s="226">
        <f>IF(N178="základní",J178,0)</f>
        <v>0</v>
      </c>
      <c r="BF178" s="226">
        <f>IF(N178="snížená",J178,0)</f>
        <v>0</v>
      </c>
      <c r="BG178" s="226">
        <f>IF(N178="zákl. přenesená",J178,0)</f>
        <v>0</v>
      </c>
      <c r="BH178" s="226">
        <f>IF(N178="sníž. přenesená",J178,0)</f>
        <v>0</v>
      </c>
      <c r="BI178" s="226">
        <f>IF(N178="nulová",J178,0)</f>
        <v>0</v>
      </c>
      <c r="BJ178" s="19" t="s">
        <v>82</v>
      </c>
      <c r="BK178" s="226">
        <f>ROUND(I178*H178,2)</f>
        <v>0</v>
      </c>
      <c r="BL178" s="19" t="s">
        <v>211</v>
      </c>
      <c r="BM178" s="225" t="s">
        <v>1491</v>
      </c>
    </row>
    <row r="179" spans="1:65" s="2" customFormat="1" ht="16.5" customHeight="1">
      <c r="A179" s="40"/>
      <c r="B179" s="41"/>
      <c r="C179" s="271" t="s">
        <v>398</v>
      </c>
      <c r="D179" s="271" t="s">
        <v>660</v>
      </c>
      <c r="E179" s="272" t="s">
        <v>1492</v>
      </c>
      <c r="F179" s="273" t="s">
        <v>1493</v>
      </c>
      <c r="G179" s="274" t="s">
        <v>1129</v>
      </c>
      <c r="H179" s="275">
        <v>6</v>
      </c>
      <c r="I179" s="276"/>
      <c r="J179" s="277">
        <f>ROUND(I179*H179,2)</f>
        <v>0</v>
      </c>
      <c r="K179" s="273" t="s">
        <v>202</v>
      </c>
      <c r="L179" s="278"/>
      <c r="M179" s="279" t="s">
        <v>19</v>
      </c>
      <c r="N179" s="280" t="s">
        <v>46</v>
      </c>
      <c r="O179" s="86"/>
      <c r="P179" s="223">
        <f>O179*H179</f>
        <v>0</v>
      </c>
      <c r="Q179" s="223">
        <v>0</v>
      </c>
      <c r="R179" s="223">
        <f>Q179*H179</f>
        <v>0</v>
      </c>
      <c r="S179" s="223">
        <v>0</v>
      </c>
      <c r="T179" s="224">
        <f>S179*H179</f>
        <v>0</v>
      </c>
      <c r="U179" s="40"/>
      <c r="V179" s="40"/>
      <c r="W179" s="40"/>
      <c r="X179" s="40"/>
      <c r="Y179" s="40"/>
      <c r="Z179" s="40"/>
      <c r="AA179" s="40"/>
      <c r="AB179" s="40"/>
      <c r="AC179" s="40"/>
      <c r="AD179" s="40"/>
      <c r="AE179" s="40"/>
      <c r="AR179" s="225" t="s">
        <v>382</v>
      </c>
      <c r="AT179" s="225" t="s">
        <v>660</v>
      </c>
      <c r="AU179" s="225" t="s">
        <v>84</v>
      </c>
      <c r="AY179" s="19" t="s">
        <v>147</v>
      </c>
      <c r="BE179" s="226">
        <f>IF(N179="základní",J179,0)</f>
        <v>0</v>
      </c>
      <c r="BF179" s="226">
        <f>IF(N179="snížená",J179,0)</f>
        <v>0</v>
      </c>
      <c r="BG179" s="226">
        <f>IF(N179="zákl. přenesená",J179,0)</f>
        <v>0</v>
      </c>
      <c r="BH179" s="226">
        <f>IF(N179="sníž. přenesená",J179,0)</f>
        <v>0</v>
      </c>
      <c r="BI179" s="226">
        <f>IF(N179="nulová",J179,0)</f>
        <v>0</v>
      </c>
      <c r="BJ179" s="19" t="s">
        <v>82</v>
      </c>
      <c r="BK179" s="226">
        <f>ROUND(I179*H179,2)</f>
        <v>0</v>
      </c>
      <c r="BL179" s="19" t="s">
        <v>211</v>
      </c>
      <c r="BM179" s="225" t="s">
        <v>1494</v>
      </c>
    </row>
    <row r="180" spans="1:65" s="2" customFormat="1" ht="21.75" customHeight="1">
      <c r="A180" s="40"/>
      <c r="B180" s="41"/>
      <c r="C180" s="214" t="s">
        <v>402</v>
      </c>
      <c r="D180" s="214" t="s">
        <v>150</v>
      </c>
      <c r="E180" s="215" t="s">
        <v>1495</v>
      </c>
      <c r="F180" s="216" t="s">
        <v>1496</v>
      </c>
      <c r="G180" s="217" t="s">
        <v>442</v>
      </c>
      <c r="H180" s="218">
        <v>2</v>
      </c>
      <c r="I180" s="219"/>
      <c r="J180" s="220">
        <f>ROUND(I180*H180,2)</f>
        <v>0</v>
      </c>
      <c r="K180" s="216" t="s">
        <v>154</v>
      </c>
      <c r="L180" s="46"/>
      <c r="M180" s="221" t="s">
        <v>19</v>
      </c>
      <c r="N180" s="222" t="s">
        <v>46</v>
      </c>
      <c r="O180" s="86"/>
      <c r="P180" s="223">
        <f>O180*H180</f>
        <v>0</v>
      </c>
      <c r="Q180" s="223">
        <v>0</v>
      </c>
      <c r="R180" s="223">
        <f>Q180*H180</f>
        <v>0</v>
      </c>
      <c r="S180" s="223">
        <v>0</v>
      </c>
      <c r="T180" s="224">
        <f>S180*H180</f>
        <v>0</v>
      </c>
      <c r="U180" s="40"/>
      <c r="V180" s="40"/>
      <c r="W180" s="40"/>
      <c r="X180" s="40"/>
      <c r="Y180" s="40"/>
      <c r="Z180" s="40"/>
      <c r="AA180" s="40"/>
      <c r="AB180" s="40"/>
      <c r="AC180" s="40"/>
      <c r="AD180" s="40"/>
      <c r="AE180" s="40"/>
      <c r="AR180" s="225" t="s">
        <v>211</v>
      </c>
      <c r="AT180" s="225" t="s">
        <v>150</v>
      </c>
      <c r="AU180" s="225" t="s">
        <v>84</v>
      </c>
      <c r="AY180" s="19" t="s">
        <v>147</v>
      </c>
      <c r="BE180" s="226">
        <f>IF(N180="základní",J180,0)</f>
        <v>0</v>
      </c>
      <c r="BF180" s="226">
        <f>IF(N180="snížená",J180,0)</f>
        <v>0</v>
      </c>
      <c r="BG180" s="226">
        <f>IF(N180="zákl. přenesená",J180,0)</f>
        <v>0</v>
      </c>
      <c r="BH180" s="226">
        <f>IF(N180="sníž. přenesená",J180,0)</f>
        <v>0</v>
      </c>
      <c r="BI180" s="226">
        <f>IF(N180="nulová",J180,0)</f>
        <v>0</v>
      </c>
      <c r="BJ180" s="19" t="s">
        <v>82</v>
      </c>
      <c r="BK180" s="226">
        <f>ROUND(I180*H180,2)</f>
        <v>0</v>
      </c>
      <c r="BL180" s="19" t="s">
        <v>211</v>
      </c>
      <c r="BM180" s="225" t="s">
        <v>1497</v>
      </c>
    </row>
    <row r="181" spans="1:47" s="2" customFormat="1" ht="12">
      <c r="A181" s="40"/>
      <c r="B181" s="41"/>
      <c r="C181" s="42"/>
      <c r="D181" s="227" t="s">
        <v>157</v>
      </c>
      <c r="E181" s="42"/>
      <c r="F181" s="228" t="s">
        <v>1498</v>
      </c>
      <c r="G181" s="42"/>
      <c r="H181" s="42"/>
      <c r="I181" s="229"/>
      <c r="J181" s="42"/>
      <c r="K181" s="42"/>
      <c r="L181" s="46"/>
      <c r="M181" s="230"/>
      <c r="N181" s="231"/>
      <c r="O181" s="86"/>
      <c r="P181" s="86"/>
      <c r="Q181" s="86"/>
      <c r="R181" s="86"/>
      <c r="S181" s="86"/>
      <c r="T181" s="87"/>
      <c r="U181" s="40"/>
      <c r="V181" s="40"/>
      <c r="W181" s="40"/>
      <c r="X181" s="40"/>
      <c r="Y181" s="40"/>
      <c r="Z181" s="40"/>
      <c r="AA181" s="40"/>
      <c r="AB181" s="40"/>
      <c r="AC181" s="40"/>
      <c r="AD181" s="40"/>
      <c r="AE181" s="40"/>
      <c r="AT181" s="19" t="s">
        <v>157</v>
      </c>
      <c r="AU181" s="19" t="s">
        <v>84</v>
      </c>
    </row>
    <row r="182" spans="1:65" s="2" customFormat="1" ht="24.15" customHeight="1">
      <c r="A182" s="40"/>
      <c r="B182" s="41"/>
      <c r="C182" s="271" t="s">
        <v>406</v>
      </c>
      <c r="D182" s="271" t="s">
        <v>660</v>
      </c>
      <c r="E182" s="272" t="s">
        <v>1499</v>
      </c>
      <c r="F182" s="273" t="s">
        <v>1500</v>
      </c>
      <c r="G182" s="274" t="s">
        <v>442</v>
      </c>
      <c r="H182" s="275">
        <v>2</v>
      </c>
      <c r="I182" s="276"/>
      <c r="J182" s="277">
        <f>ROUND(I182*H182,2)</f>
        <v>0</v>
      </c>
      <c r="K182" s="273" t="s">
        <v>202</v>
      </c>
      <c r="L182" s="278"/>
      <c r="M182" s="279" t="s">
        <v>19</v>
      </c>
      <c r="N182" s="280" t="s">
        <v>46</v>
      </c>
      <c r="O182" s="86"/>
      <c r="P182" s="223">
        <f>O182*H182</f>
        <v>0</v>
      </c>
      <c r="Q182" s="223">
        <v>0</v>
      </c>
      <c r="R182" s="223">
        <f>Q182*H182</f>
        <v>0</v>
      </c>
      <c r="S182" s="223">
        <v>0</v>
      </c>
      <c r="T182" s="224">
        <f>S182*H182</f>
        <v>0</v>
      </c>
      <c r="U182" s="40"/>
      <c r="V182" s="40"/>
      <c r="W182" s="40"/>
      <c r="X182" s="40"/>
      <c r="Y182" s="40"/>
      <c r="Z182" s="40"/>
      <c r="AA182" s="40"/>
      <c r="AB182" s="40"/>
      <c r="AC182" s="40"/>
      <c r="AD182" s="40"/>
      <c r="AE182" s="40"/>
      <c r="AR182" s="225" t="s">
        <v>382</v>
      </c>
      <c r="AT182" s="225" t="s">
        <v>660</v>
      </c>
      <c r="AU182" s="225" t="s">
        <v>84</v>
      </c>
      <c r="AY182" s="19" t="s">
        <v>147</v>
      </c>
      <c r="BE182" s="226">
        <f>IF(N182="základní",J182,0)</f>
        <v>0</v>
      </c>
      <c r="BF182" s="226">
        <f>IF(N182="snížená",J182,0)</f>
        <v>0</v>
      </c>
      <c r="BG182" s="226">
        <f>IF(N182="zákl. přenesená",J182,0)</f>
        <v>0</v>
      </c>
      <c r="BH182" s="226">
        <f>IF(N182="sníž. přenesená",J182,0)</f>
        <v>0</v>
      </c>
      <c r="BI182" s="226">
        <f>IF(N182="nulová",J182,0)</f>
        <v>0</v>
      </c>
      <c r="BJ182" s="19" t="s">
        <v>82</v>
      </c>
      <c r="BK182" s="226">
        <f>ROUND(I182*H182,2)</f>
        <v>0</v>
      </c>
      <c r="BL182" s="19" t="s">
        <v>211</v>
      </c>
      <c r="BM182" s="225" t="s">
        <v>1501</v>
      </c>
    </row>
    <row r="183" spans="1:65" s="2" customFormat="1" ht="16.5" customHeight="1">
      <c r="A183" s="40"/>
      <c r="B183" s="41"/>
      <c r="C183" s="214" t="s">
        <v>410</v>
      </c>
      <c r="D183" s="214" t="s">
        <v>150</v>
      </c>
      <c r="E183" s="215" t="s">
        <v>1502</v>
      </c>
      <c r="F183" s="216" t="s">
        <v>1503</v>
      </c>
      <c r="G183" s="217" t="s">
        <v>442</v>
      </c>
      <c r="H183" s="218">
        <v>3</v>
      </c>
      <c r="I183" s="219"/>
      <c r="J183" s="220">
        <f>ROUND(I183*H183,2)</f>
        <v>0</v>
      </c>
      <c r="K183" s="216" t="s">
        <v>154</v>
      </c>
      <c r="L183" s="46"/>
      <c r="M183" s="221" t="s">
        <v>19</v>
      </c>
      <c r="N183" s="222" t="s">
        <v>46</v>
      </c>
      <c r="O183" s="86"/>
      <c r="P183" s="223">
        <f>O183*H183</f>
        <v>0</v>
      </c>
      <c r="Q183" s="223">
        <v>0</v>
      </c>
      <c r="R183" s="223">
        <f>Q183*H183</f>
        <v>0</v>
      </c>
      <c r="S183" s="223">
        <v>0</v>
      </c>
      <c r="T183" s="224">
        <f>S183*H183</f>
        <v>0</v>
      </c>
      <c r="U183" s="40"/>
      <c r="V183" s="40"/>
      <c r="W183" s="40"/>
      <c r="X183" s="40"/>
      <c r="Y183" s="40"/>
      <c r="Z183" s="40"/>
      <c r="AA183" s="40"/>
      <c r="AB183" s="40"/>
      <c r="AC183" s="40"/>
      <c r="AD183" s="40"/>
      <c r="AE183" s="40"/>
      <c r="AR183" s="225" t="s">
        <v>211</v>
      </c>
      <c r="AT183" s="225" t="s">
        <v>150</v>
      </c>
      <c r="AU183" s="225" t="s">
        <v>84</v>
      </c>
      <c r="AY183" s="19" t="s">
        <v>147</v>
      </c>
      <c r="BE183" s="226">
        <f>IF(N183="základní",J183,0)</f>
        <v>0</v>
      </c>
      <c r="BF183" s="226">
        <f>IF(N183="snížená",J183,0)</f>
        <v>0</v>
      </c>
      <c r="BG183" s="226">
        <f>IF(N183="zákl. přenesená",J183,0)</f>
        <v>0</v>
      </c>
      <c r="BH183" s="226">
        <f>IF(N183="sníž. přenesená",J183,0)</f>
        <v>0</v>
      </c>
      <c r="BI183" s="226">
        <f>IF(N183="nulová",J183,0)</f>
        <v>0</v>
      </c>
      <c r="BJ183" s="19" t="s">
        <v>82</v>
      </c>
      <c r="BK183" s="226">
        <f>ROUND(I183*H183,2)</f>
        <v>0</v>
      </c>
      <c r="BL183" s="19" t="s">
        <v>211</v>
      </c>
      <c r="BM183" s="225" t="s">
        <v>1504</v>
      </c>
    </row>
    <row r="184" spans="1:47" s="2" customFormat="1" ht="12">
      <c r="A184" s="40"/>
      <c r="B184" s="41"/>
      <c r="C184" s="42"/>
      <c r="D184" s="227" t="s">
        <v>157</v>
      </c>
      <c r="E184" s="42"/>
      <c r="F184" s="228" t="s">
        <v>1505</v>
      </c>
      <c r="G184" s="42"/>
      <c r="H184" s="42"/>
      <c r="I184" s="229"/>
      <c r="J184" s="42"/>
      <c r="K184" s="42"/>
      <c r="L184" s="46"/>
      <c r="M184" s="230"/>
      <c r="N184" s="231"/>
      <c r="O184" s="86"/>
      <c r="P184" s="86"/>
      <c r="Q184" s="86"/>
      <c r="R184" s="86"/>
      <c r="S184" s="86"/>
      <c r="T184" s="87"/>
      <c r="U184" s="40"/>
      <c r="V184" s="40"/>
      <c r="W184" s="40"/>
      <c r="X184" s="40"/>
      <c r="Y184" s="40"/>
      <c r="Z184" s="40"/>
      <c r="AA184" s="40"/>
      <c r="AB184" s="40"/>
      <c r="AC184" s="40"/>
      <c r="AD184" s="40"/>
      <c r="AE184" s="40"/>
      <c r="AT184" s="19" t="s">
        <v>157</v>
      </c>
      <c r="AU184" s="19" t="s">
        <v>84</v>
      </c>
    </row>
    <row r="185" spans="1:47" s="2" customFormat="1" ht="12">
      <c r="A185" s="40"/>
      <c r="B185" s="41"/>
      <c r="C185" s="42"/>
      <c r="D185" s="234" t="s">
        <v>213</v>
      </c>
      <c r="E185" s="42"/>
      <c r="F185" s="265" t="s">
        <v>1506</v>
      </c>
      <c r="G185" s="42"/>
      <c r="H185" s="42"/>
      <c r="I185" s="229"/>
      <c r="J185" s="42"/>
      <c r="K185" s="42"/>
      <c r="L185" s="46"/>
      <c r="M185" s="230"/>
      <c r="N185" s="231"/>
      <c r="O185" s="86"/>
      <c r="P185" s="86"/>
      <c r="Q185" s="86"/>
      <c r="R185" s="86"/>
      <c r="S185" s="86"/>
      <c r="T185" s="87"/>
      <c r="U185" s="40"/>
      <c r="V185" s="40"/>
      <c r="W185" s="40"/>
      <c r="X185" s="40"/>
      <c r="Y185" s="40"/>
      <c r="Z185" s="40"/>
      <c r="AA185" s="40"/>
      <c r="AB185" s="40"/>
      <c r="AC185" s="40"/>
      <c r="AD185" s="40"/>
      <c r="AE185" s="40"/>
      <c r="AT185" s="19" t="s">
        <v>213</v>
      </c>
      <c r="AU185" s="19" t="s">
        <v>84</v>
      </c>
    </row>
    <row r="186" spans="1:65" s="2" customFormat="1" ht="24.15" customHeight="1">
      <c r="A186" s="40"/>
      <c r="B186" s="41"/>
      <c r="C186" s="271" t="s">
        <v>414</v>
      </c>
      <c r="D186" s="271" t="s">
        <v>660</v>
      </c>
      <c r="E186" s="272" t="s">
        <v>1507</v>
      </c>
      <c r="F186" s="273" t="s">
        <v>1508</v>
      </c>
      <c r="G186" s="274" t="s">
        <v>442</v>
      </c>
      <c r="H186" s="275">
        <v>3</v>
      </c>
      <c r="I186" s="276"/>
      <c r="J186" s="277">
        <f>ROUND(I186*H186,2)</f>
        <v>0</v>
      </c>
      <c r="K186" s="273" t="s">
        <v>202</v>
      </c>
      <c r="L186" s="278"/>
      <c r="M186" s="279" t="s">
        <v>19</v>
      </c>
      <c r="N186" s="280" t="s">
        <v>46</v>
      </c>
      <c r="O186" s="86"/>
      <c r="P186" s="223">
        <f>O186*H186</f>
        <v>0</v>
      </c>
      <c r="Q186" s="223">
        <v>0</v>
      </c>
      <c r="R186" s="223">
        <f>Q186*H186</f>
        <v>0</v>
      </c>
      <c r="S186" s="223">
        <v>0</v>
      </c>
      <c r="T186" s="224">
        <f>S186*H186</f>
        <v>0</v>
      </c>
      <c r="U186" s="40"/>
      <c r="V186" s="40"/>
      <c r="W186" s="40"/>
      <c r="X186" s="40"/>
      <c r="Y186" s="40"/>
      <c r="Z186" s="40"/>
      <c r="AA186" s="40"/>
      <c r="AB186" s="40"/>
      <c r="AC186" s="40"/>
      <c r="AD186" s="40"/>
      <c r="AE186" s="40"/>
      <c r="AR186" s="225" t="s">
        <v>382</v>
      </c>
      <c r="AT186" s="225" t="s">
        <v>660</v>
      </c>
      <c r="AU186" s="225" t="s">
        <v>84</v>
      </c>
      <c r="AY186" s="19" t="s">
        <v>147</v>
      </c>
      <c r="BE186" s="226">
        <f>IF(N186="základní",J186,0)</f>
        <v>0</v>
      </c>
      <c r="BF186" s="226">
        <f>IF(N186="snížená",J186,0)</f>
        <v>0</v>
      </c>
      <c r="BG186" s="226">
        <f>IF(N186="zákl. přenesená",J186,0)</f>
        <v>0</v>
      </c>
      <c r="BH186" s="226">
        <f>IF(N186="sníž. přenesená",J186,0)</f>
        <v>0</v>
      </c>
      <c r="BI186" s="226">
        <f>IF(N186="nulová",J186,0)</f>
        <v>0</v>
      </c>
      <c r="BJ186" s="19" t="s">
        <v>82</v>
      </c>
      <c r="BK186" s="226">
        <f>ROUND(I186*H186,2)</f>
        <v>0</v>
      </c>
      <c r="BL186" s="19" t="s">
        <v>211</v>
      </c>
      <c r="BM186" s="225" t="s">
        <v>1509</v>
      </c>
    </row>
    <row r="187" spans="1:65" s="2" customFormat="1" ht="24.15" customHeight="1">
      <c r="A187" s="40"/>
      <c r="B187" s="41"/>
      <c r="C187" s="214" t="s">
        <v>418</v>
      </c>
      <c r="D187" s="214" t="s">
        <v>150</v>
      </c>
      <c r="E187" s="215" t="s">
        <v>1510</v>
      </c>
      <c r="F187" s="216" t="s">
        <v>1511</v>
      </c>
      <c r="G187" s="217" t="s">
        <v>442</v>
      </c>
      <c r="H187" s="218">
        <v>4</v>
      </c>
      <c r="I187" s="219"/>
      <c r="J187" s="220">
        <f>ROUND(I187*H187,2)</f>
        <v>0</v>
      </c>
      <c r="K187" s="216" t="s">
        <v>154</v>
      </c>
      <c r="L187" s="46"/>
      <c r="M187" s="221" t="s">
        <v>19</v>
      </c>
      <c r="N187" s="222" t="s">
        <v>46</v>
      </c>
      <c r="O187" s="86"/>
      <c r="P187" s="223">
        <f>O187*H187</f>
        <v>0</v>
      </c>
      <c r="Q187" s="223">
        <v>0</v>
      </c>
      <c r="R187" s="223">
        <f>Q187*H187</f>
        <v>0</v>
      </c>
      <c r="S187" s="223">
        <v>0</v>
      </c>
      <c r="T187" s="224">
        <f>S187*H187</f>
        <v>0</v>
      </c>
      <c r="U187" s="40"/>
      <c r="V187" s="40"/>
      <c r="W187" s="40"/>
      <c r="X187" s="40"/>
      <c r="Y187" s="40"/>
      <c r="Z187" s="40"/>
      <c r="AA187" s="40"/>
      <c r="AB187" s="40"/>
      <c r="AC187" s="40"/>
      <c r="AD187" s="40"/>
      <c r="AE187" s="40"/>
      <c r="AR187" s="225" t="s">
        <v>211</v>
      </c>
      <c r="AT187" s="225" t="s">
        <v>150</v>
      </c>
      <c r="AU187" s="225" t="s">
        <v>84</v>
      </c>
      <c r="AY187" s="19" t="s">
        <v>147</v>
      </c>
      <c r="BE187" s="226">
        <f>IF(N187="základní",J187,0)</f>
        <v>0</v>
      </c>
      <c r="BF187" s="226">
        <f>IF(N187="snížená",J187,0)</f>
        <v>0</v>
      </c>
      <c r="BG187" s="226">
        <f>IF(N187="zákl. přenesená",J187,0)</f>
        <v>0</v>
      </c>
      <c r="BH187" s="226">
        <f>IF(N187="sníž. přenesená",J187,0)</f>
        <v>0</v>
      </c>
      <c r="BI187" s="226">
        <f>IF(N187="nulová",J187,0)</f>
        <v>0</v>
      </c>
      <c r="BJ187" s="19" t="s">
        <v>82</v>
      </c>
      <c r="BK187" s="226">
        <f>ROUND(I187*H187,2)</f>
        <v>0</v>
      </c>
      <c r="BL187" s="19" t="s">
        <v>211</v>
      </c>
      <c r="BM187" s="225" t="s">
        <v>1512</v>
      </c>
    </row>
    <row r="188" spans="1:47" s="2" customFormat="1" ht="12">
      <c r="A188" s="40"/>
      <c r="B188" s="41"/>
      <c r="C188" s="42"/>
      <c r="D188" s="227" t="s">
        <v>157</v>
      </c>
      <c r="E188" s="42"/>
      <c r="F188" s="228" t="s">
        <v>1513</v>
      </c>
      <c r="G188" s="42"/>
      <c r="H188" s="42"/>
      <c r="I188" s="229"/>
      <c r="J188" s="42"/>
      <c r="K188" s="42"/>
      <c r="L188" s="46"/>
      <c r="M188" s="230"/>
      <c r="N188" s="231"/>
      <c r="O188" s="86"/>
      <c r="P188" s="86"/>
      <c r="Q188" s="86"/>
      <c r="R188" s="86"/>
      <c r="S188" s="86"/>
      <c r="T188" s="87"/>
      <c r="U188" s="40"/>
      <c r="V188" s="40"/>
      <c r="W188" s="40"/>
      <c r="X188" s="40"/>
      <c r="Y188" s="40"/>
      <c r="Z188" s="40"/>
      <c r="AA188" s="40"/>
      <c r="AB188" s="40"/>
      <c r="AC188" s="40"/>
      <c r="AD188" s="40"/>
      <c r="AE188" s="40"/>
      <c r="AT188" s="19" t="s">
        <v>157</v>
      </c>
      <c r="AU188" s="19" t="s">
        <v>84</v>
      </c>
    </row>
    <row r="189" spans="1:65" s="2" customFormat="1" ht="24.15" customHeight="1">
      <c r="A189" s="40"/>
      <c r="B189" s="41"/>
      <c r="C189" s="271" t="s">
        <v>422</v>
      </c>
      <c r="D189" s="271" t="s">
        <v>660</v>
      </c>
      <c r="E189" s="272" t="s">
        <v>1514</v>
      </c>
      <c r="F189" s="273" t="s">
        <v>1515</v>
      </c>
      <c r="G189" s="274" t="s">
        <v>442</v>
      </c>
      <c r="H189" s="275">
        <v>4</v>
      </c>
      <c r="I189" s="276"/>
      <c r="J189" s="277">
        <f>ROUND(I189*H189,2)</f>
        <v>0</v>
      </c>
      <c r="K189" s="273" t="s">
        <v>202</v>
      </c>
      <c r="L189" s="278"/>
      <c r="M189" s="279" t="s">
        <v>19</v>
      </c>
      <c r="N189" s="280" t="s">
        <v>46</v>
      </c>
      <c r="O189" s="86"/>
      <c r="P189" s="223">
        <f>O189*H189</f>
        <v>0</v>
      </c>
      <c r="Q189" s="223">
        <v>0</v>
      </c>
      <c r="R189" s="223">
        <f>Q189*H189</f>
        <v>0</v>
      </c>
      <c r="S189" s="223">
        <v>0</v>
      </c>
      <c r="T189" s="224">
        <f>S189*H189</f>
        <v>0</v>
      </c>
      <c r="U189" s="40"/>
      <c r="V189" s="40"/>
      <c r="W189" s="40"/>
      <c r="X189" s="40"/>
      <c r="Y189" s="40"/>
      <c r="Z189" s="40"/>
      <c r="AA189" s="40"/>
      <c r="AB189" s="40"/>
      <c r="AC189" s="40"/>
      <c r="AD189" s="40"/>
      <c r="AE189" s="40"/>
      <c r="AR189" s="225" t="s">
        <v>382</v>
      </c>
      <c r="AT189" s="225" t="s">
        <v>660</v>
      </c>
      <c r="AU189" s="225" t="s">
        <v>84</v>
      </c>
      <c r="AY189" s="19" t="s">
        <v>147</v>
      </c>
      <c r="BE189" s="226">
        <f>IF(N189="základní",J189,0)</f>
        <v>0</v>
      </c>
      <c r="BF189" s="226">
        <f>IF(N189="snížená",J189,0)</f>
        <v>0</v>
      </c>
      <c r="BG189" s="226">
        <f>IF(N189="zákl. přenesená",J189,0)</f>
        <v>0</v>
      </c>
      <c r="BH189" s="226">
        <f>IF(N189="sníž. přenesená",J189,0)</f>
        <v>0</v>
      </c>
      <c r="BI189" s="226">
        <f>IF(N189="nulová",J189,0)</f>
        <v>0</v>
      </c>
      <c r="BJ189" s="19" t="s">
        <v>82</v>
      </c>
      <c r="BK189" s="226">
        <f>ROUND(I189*H189,2)</f>
        <v>0</v>
      </c>
      <c r="BL189" s="19" t="s">
        <v>211</v>
      </c>
      <c r="BM189" s="225" t="s">
        <v>1516</v>
      </c>
    </row>
    <row r="190" spans="1:65" s="2" customFormat="1" ht="24.15" customHeight="1">
      <c r="A190" s="40"/>
      <c r="B190" s="41"/>
      <c r="C190" s="214" t="s">
        <v>426</v>
      </c>
      <c r="D190" s="214" t="s">
        <v>150</v>
      </c>
      <c r="E190" s="215" t="s">
        <v>1517</v>
      </c>
      <c r="F190" s="216" t="s">
        <v>1511</v>
      </c>
      <c r="G190" s="217" t="s">
        <v>442</v>
      </c>
      <c r="H190" s="218">
        <v>13</v>
      </c>
      <c r="I190" s="219"/>
      <c r="J190" s="220">
        <f>ROUND(I190*H190,2)</f>
        <v>0</v>
      </c>
      <c r="K190" s="216" t="s">
        <v>154</v>
      </c>
      <c r="L190" s="46"/>
      <c r="M190" s="221" t="s">
        <v>19</v>
      </c>
      <c r="N190" s="222" t="s">
        <v>46</v>
      </c>
      <c r="O190" s="86"/>
      <c r="P190" s="223">
        <f>O190*H190</f>
        <v>0</v>
      </c>
      <c r="Q190" s="223">
        <v>0</v>
      </c>
      <c r="R190" s="223">
        <f>Q190*H190</f>
        <v>0</v>
      </c>
      <c r="S190" s="223">
        <v>0</v>
      </c>
      <c r="T190" s="224">
        <f>S190*H190</f>
        <v>0</v>
      </c>
      <c r="U190" s="40"/>
      <c r="V190" s="40"/>
      <c r="W190" s="40"/>
      <c r="X190" s="40"/>
      <c r="Y190" s="40"/>
      <c r="Z190" s="40"/>
      <c r="AA190" s="40"/>
      <c r="AB190" s="40"/>
      <c r="AC190" s="40"/>
      <c r="AD190" s="40"/>
      <c r="AE190" s="40"/>
      <c r="AR190" s="225" t="s">
        <v>211</v>
      </c>
      <c r="AT190" s="225" t="s">
        <v>150</v>
      </c>
      <c r="AU190" s="225" t="s">
        <v>84</v>
      </c>
      <c r="AY190" s="19" t="s">
        <v>147</v>
      </c>
      <c r="BE190" s="226">
        <f>IF(N190="základní",J190,0)</f>
        <v>0</v>
      </c>
      <c r="BF190" s="226">
        <f>IF(N190="snížená",J190,0)</f>
        <v>0</v>
      </c>
      <c r="BG190" s="226">
        <f>IF(N190="zákl. přenesená",J190,0)</f>
        <v>0</v>
      </c>
      <c r="BH190" s="226">
        <f>IF(N190="sníž. přenesená",J190,0)</f>
        <v>0</v>
      </c>
      <c r="BI190" s="226">
        <f>IF(N190="nulová",J190,0)</f>
        <v>0</v>
      </c>
      <c r="BJ190" s="19" t="s">
        <v>82</v>
      </c>
      <c r="BK190" s="226">
        <f>ROUND(I190*H190,2)</f>
        <v>0</v>
      </c>
      <c r="BL190" s="19" t="s">
        <v>211</v>
      </c>
      <c r="BM190" s="225" t="s">
        <v>1518</v>
      </c>
    </row>
    <row r="191" spans="1:47" s="2" customFormat="1" ht="12">
      <c r="A191" s="40"/>
      <c r="B191" s="41"/>
      <c r="C191" s="42"/>
      <c r="D191" s="227" t="s">
        <v>157</v>
      </c>
      <c r="E191" s="42"/>
      <c r="F191" s="228" t="s">
        <v>1519</v>
      </c>
      <c r="G191" s="42"/>
      <c r="H191" s="42"/>
      <c r="I191" s="229"/>
      <c r="J191" s="42"/>
      <c r="K191" s="42"/>
      <c r="L191" s="46"/>
      <c r="M191" s="230"/>
      <c r="N191" s="231"/>
      <c r="O191" s="86"/>
      <c r="P191" s="86"/>
      <c r="Q191" s="86"/>
      <c r="R191" s="86"/>
      <c r="S191" s="86"/>
      <c r="T191" s="87"/>
      <c r="U191" s="40"/>
      <c r="V191" s="40"/>
      <c r="W191" s="40"/>
      <c r="X191" s="40"/>
      <c r="Y191" s="40"/>
      <c r="Z191" s="40"/>
      <c r="AA191" s="40"/>
      <c r="AB191" s="40"/>
      <c r="AC191" s="40"/>
      <c r="AD191" s="40"/>
      <c r="AE191" s="40"/>
      <c r="AT191" s="19" t="s">
        <v>157</v>
      </c>
      <c r="AU191" s="19" t="s">
        <v>84</v>
      </c>
    </row>
    <row r="192" spans="1:65" s="2" customFormat="1" ht="24.15" customHeight="1">
      <c r="A192" s="40"/>
      <c r="B192" s="41"/>
      <c r="C192" s="271" t="s">
        <v>430</v>
      </c>
      <c r="D192" s="271" t="s">
        <v>660</v>
      </c>
      <c r="E192" s="272" t="s">
        <v>1520</v>
      </c>
      <c r="F192" s="273" t="s">
        <v>1521</v>
      </c>
      <c r="G192" s="274" t="s">
        <v>442</v>
      </c>
      <c r="H192" s="275">
        <v>13</v>
      </c>
      <c r="I192" s="276"/>
      <c r="J192" s="277">
        <f>ROUND(I192*H192,2)</f>
        <v>0</v>
      </c>
      <c r="K192" s="273" t="s">
        <v>202</v>
      </c>
      <c r="L192" s="278"/>
      <c r="M192" s="279" t="s">
        <v>19</v>
      </c>
      <c r="N192" s="280" t="s">
        <v>46</v>
      </c>
      <c r="O192" s="86"/>
      <c r="P192" s="223">
        <f>O192*H192</f>
        <v>0</v>
      </c>
      <c r="Q192" s="223">
        <v>0</v>
      </c>
      <c r="R192" s="223">
        <f>Q192*H192</f>
        <v>0</v>
      </c>
      <c r="S192" s="223">
        <v>0</v>
      </c>
      <c r="T192" s="224">
        <f>S192*H192</f>
        <v>0</v>
      </c>
      <c r="U192" s="40"/>
      <c r="V192" s="40"/>
      <c r="W192" s="40"/>
      <c r="X192" s="40"/>
      <c r="Y192" s="40"/>
      <c r="Z192" s="40"/>
      <c r="AA192" s="40"/>
      <c r="AB192" s="40"/>
      <c r="AC192" s="40"/>
      <c r="AD192" s="40"/>
      <c r="AE192" s="40"/>
      <c r="AR192" s="225" t="s">
        <v>382</v>
      </c>
      <c r="AT192" s="225" t="s">
        <v>660</v>
      </c>
      <c r="AU192" s="225" t="s">
        <v>84</v>
      </c>
      <c r="AY192" s="19" t="s">
        <v>147</v>
      </c>
      <c r="BE192" s="226">
        <f>IF(N192="základní",J192,0)</f>
        <v>0</v>
      </c>
      <c r="BF192" s="226">
        <f>IF(N192="snížená",J192,0)</f>
        <v>0</v>
      </c>
      <c r="BG192" s="226">
        <f>IF(N192="zákl. přenesená",J192,0)</f>
        <v>0</v>
      </c>
      <c r="BH192" s="226">
        <f>IF(N192="sníž. přenesená",J192,0)</f>
        <v>0</v>
      </c>
      <c r="BI192" s="226">
        <f>IF(N192="nulová",J192,0)</f>
        <v>0</v>
      </c>
      <c r="BJ192" s="19" t="s">
        <v>82</v>
      </c>
      <c r="BK192" s="226">
        <f>ROUND(I192*H192,2)</f>
        <v>0</v>
      </c>
      <c r="BL192" s="19" t="s">
        <v>211</v>
      </c>
      <c r="BM192" s="225" t="s">
        <v>1522</v>
      </c>
    </row>
    <row r="193" spans="1:65" s="2" customFormat="1" ht="16.5" customHeight="1">
      <c r="A193" s="40"/>
      <c r="B193" s="41"/>
      <c r="C193" s="214" t="s">
        <v>434</v>
      </c>
      <c r="D193" s="214" t="s">
        <v>150</v>
      </c>
      <c r="E193" s="215" t="s">
        <v>1523</v>
      </c>
      <c r="F193" s="216" t="s">
        <v>1524</v>
      </c>
      <c r="G193" s="217" t="s">
        <v>442</v>
      </c>
      <c r="H193" s="218">
        <v>72</v>
      </c>
      <c r="I193" s="219"/>
      <c r="J193" s="220">
        <f>ROUND(I193*H193,2)</f>
        <v>0</v>
      </c>
      <c r="K193" s="216" t="s">
        <v>154</v>
      </c>
      <c r="L193" s="46"/>
      <c r="M193" s="221" t="s">
        <v>19</v>
      </c>
      <c r="N193" s="222" t="s">
        <v>46</v>
      </c>
      <c r="O193" s="86"/>
      <c r="P193" s="223">
        <f>O193*H193</f>
        <v>0</v>
      </c>
      <c r="Q193" s="223">
        <v>0</v>
      </c>
      <c r="R193" s="223">
        <f>Q193*H193</f>
        <v>0</v>
      </c>
      <c r="S193" s="223">
        <v>0</v>
      </c>
      <c r="T193" s="224">
        <f>S193*H193</f>
        <v>0</v>
      </c>
      <c r="U193" s="40"/>
      <c r="V193" s="40"/>
      <c r="W193" s="40"/>
      <c r="X193" s="40"/>
      <c r="Y193" s="40"/>
      <c r="Z193" s="40"/>
      <c r="AA193" s="40"/>
      <c r="AB193" s="40"/>
      <c r="AC193" s="40"/>
      <c r="AD193" s="40"/>
      <c r="AE193" s="40"/>
      <c r="AR193" s="225" t="s">
        <v>211</v>
      </c>
      <c r="AT193" s="225" t="s">
        <v>150</v>
      </c>
      <c r="AU193" s="225" t="s">
        <v>84</v>
      </c>
      <c r="AY193" s="19" t="s">
        <v>147</v>
      </c>
      <c r="BE193" s="226">
        <f>IF(N193="základní",J193,0)</f>
        <v>0</v>
      </c>
      <c r="BF193" s="226">
        <f>IF(N193="snížená",J193,0)</f>
        <v>0</v>
      </c>
      <c r="BG193" s="226">
        <f>IF(N193="zákl. přenesená",J193,0)</f>
        <v>0</v>
      </c>
      <c r="BH193" s="226">
        <f>IF(N193="sníž. přenesená",J193,0)</f>
        <v>0</v>
      </c>
      <c r="BI193" s="226">
        <f>IF(N193="nulová",J193,0)</f>
        <v>0</v>
      </c>
      <c r="BJ193" s="19" t="s">
        <v>82</v>
      </c>
      <c r="BK193" s="226">
        <f>ROUND(I193*H193,2)</f>
        <v>0</v>
      </c>
      <c r="BL193" s="19" t="s">
        <v>211</v>
      </c>
      <c r="BM193" s="225" t="s">
        <v>1525</v>
      </c>
    </row>
    <row r="194" spans="1:47" s="2" customFormat="1" ht="12">
      <c r="A194" s="40"/>
      <c r="B194" s="41"/>
      <c r="C194" s="42"/>
      <c r="D194" s="227" t="s">
        <v>157</v>
      </c>
      <c r="E194" s="42"/>
      <c r="F194" s="228" t="s">
        <v>1526</v>
      </c>
      <c r="G194" s="42"/>
      <c r="H194" s="42"/>
      <c r="I194" s="229"/>
      <c r="J194" s="42"/>
      <c r="K194" s="42"/>
      <c r="L194" s="46"/>
      <c r="M194" s="230"/>
      <c r="N194" s="231"/>
      <c r="O194" s="86"/>
      <c r="P194" s="86"/>
      <c r="Q194" s="86"/>
      <c r="R194" s="86"/>
      <c r="S194" s="86"/>
      <c r="T194" s="87"/>
      <c r="U194" s="40"/>
      <c r="V194" s="40"/>
      <c r="W194" s="40"/>
      <c r="X194" s="40"/>
      <c r="Y194" s="40"/>
      <c r="Z194" s="40"/>
      <c r="AA194" s="40"/>
      <c r="AB194" s="40"/>
      <c r="AC194" s="40"/>
      <c r="AD194" s="40"/>
      <c r="AE194" s="40"/>
      <c r="AT194" s="19" t="s">
        <v>157</v>
      </c>
      <c r="AU194" s="19" t="s">
        <v>84</v>
      </c>
    </row>
    <row r="195" spans="1:65" s="2" customFormat="1" ht="16.5" customHeight="1">
      <c r="A195" s="40"/>
      <c r="B195" s="41"/>
      <c r="C195" s="214" t="s">
        <v>439</v>
      </c>
      <c r="D195" s="214" t="s">
        <v>150</v>
      </c>
      <c r="E195" s="215" t="s">
        <v>1527</v>
      </c>
      <c r="F195" s="216" t="s">
        <v>1528</v>
      </c>
      <c r="G195" s="217" t="s">
        <v>442</v>
      </c>
      <c r="H195" s="218">
        <v>72</v>
      </c>
      <c r="I195" s="219"/>
      <c r="J195" s="220">
        <f>ROUND(I195*H195,2)</f>
        <v>0</v>
      </c>
      <c r="K195" s="216" t="s">
        <v>154</v>
      </c>
      <c r="L195" s="46"/>
      <c r="M195" s="221" t="s">
        <v>19</v>
      </c>
      <c r="N195" s="222" t="s">
        <v>46</v>
      </c>
      <c r="O195" s="86"/>
      <c r="P195" s="223">
        <f>O195*H195</f>
        <v>0</v>
      </c>
      <c r="Q195" s="223">
        <v>0</v>
      </c>
      <c r="R195" s="223">
        <f>Q195*H195</f>
        <v>0</v>
      </c>
      <c r="S195" s="223">
        <v>0</v>
      </c>
      <c r="T195" s="224">
        <f>S195*H195</f>
        <v>0</v>
      </c>
      <c r="U195" s="40"/>
      <c r="V195" s="40"/>
      <c r="W195" s="40"/>
      <c r="X195" s="40"/>
      <c r="Y195" s="40"/>
      <c r="Z195" s="40"/>
      <c r="AA195" s="40"/>
      <c r="AB195" s="40"/>
      <c r="AC195" s="40"/>
      <c r="AD195" s="40"/>
      <c r="AE195" s="40"/>
      <c r="AR195" s="225" t="s">
        <v>211</v>
      </c>
      <c r="AT195" s="225" t="s">
        <v>150</v>
      </c>
      <c r="AU195" s="225" t="s">
        <v>84</v>
      </c>
      <c r="AY195" s="19" t="s">
        <v>147</v>
      </c>
      <c r="BE195" s="226">
        <f>IF(N195="základní",J195,0)</f>
        <v>0</v>
      </c>
      <c r="BF195" s="226">
        <f>IF(N195="snížená",J195,0)</f>
        <v>0</v>
      </c>
      <c r="BG195" s="226">
        <f>IF(N195="zákl. přenesená",J195,0)</f>
        <v>0</v>
      </c>
      <c r="BH195" s="226">
        <f>IF(N195="sníž. přenesená",J195,0)</f>
        <v>0</v>
      </c>
      <c r="BI195" s="226">
        <f>IF(N195="nulová",J195,0)</f>
        <v>0</v>
      </c>
      <c r="BJ195" s="19" t="s">
        <v>82</v>
      </c>
      <c r="BK195" s="226">
        <f>ROUND(I195*H195,2)</f>
        <v>0</v>
      </c>
      <c r="BL195" s="19" t="s">
        <v>211</v>
      </c>
      <c r="BM195" s="225" t="s">
        <v>1529</v>
      </c>
    </row>
    <row r="196" spans="1:47" s="2" customFormat="1" ht="12">
      <c r="A196" s="40"/>
      <c r="B196" s="41"/>
      <c r="C196" s="42"/>
      <c r="D196" s="227" t="s">
        <v>157</v>
      </c>
      <c r="E196" s="42"/>
      <c r="F196" s="228" t="s">
        <v>1530</v>
      </c>
      <c r="G196" s="42"/>
      <c r="H196" s="42"/>
      <c r="I196" s="229"/>
      <c r="J196" s="42"/>
      <c r="K196" s="42"/>
      <c r="L196" s="46"/>
      <c r="M196" s="230"/>
      <c r="N196" s="231"/>
      <c r="O196" s="86"/>
      <c r="P196" s="86"/>
      <c r="Q196" s="86"/>
      <c r="R196" s="86"/>
      <c r="S196" s="86"/>
      <c r="T196" s="87"/>
      <c r="U196" s="40"/>
      <c r="V196" s="40"/>
      <c r="W196" s="40"/>
      <c r="X196" s="40"/>
      <c r="Y196" s="40"/>
      <c r="Z196" s="40"/>
      <c r="AA196" s="40"/>
      <c r="AB196" s="40"/>
      <c r="AC196" s="40"/>
      <c r="AD196" s="40"/>
      <c r="AE196" s="40"/>
      <c r="AT196" s="19" t="s">
        <v>157</v>
      </c>
      <c r="AU196" s="19" t="s">
        <v>84</v>
      </c>
    </row>
    <row r="197" spans="1:65" s="2" customFormat="1" ht="16.5" customHeight="1">
      <c r="A197" s="40"/>
      <c r="B197" s="41"/>
      <c r="C197" s="214" t="s">
        <v>659</v>
      </c>
      <c r="D197" s="214" t="s">
        <v>150</v>
      </c>
      <c r="E197" s="215" t="s">
        <v>1531</v>
      </c>
      <c r="F197" s="216" t="s">
        <v>1532</v>
      </c>
      <c r="G197" s="217" t="s">
        <v>442</v>
      </c>
      <c r="H197" s="218">
        <v>72</v>
      </c>
      <c r="I197" s="219"/>
      <c r="J197" s="220">
        <f>ROUND(I197*H197,2)</f>
        <v>0</v>
      </c>
      <c r="K197" s="216" t="s">
        <v>154</v>
      </c>
      <c r="L197" s="46"/>
      <c r="M197" s="221" t="s">
        <v>19</v>
      </c>
      <c r="N197" s="222" t="s">
        <v>46</v>
      </c>
      <c r="O197" s="86"/>
      <c r="P197" s="223">
        <f>O197*H197</f>
        <v>0</v>
      </c>
      <c r="Q197" s="223">
        <v>0</v>
      </c>
      <c r="R197" s="223">
        <f>Q197*H197</f>
        <v>0</v>
      </c>
      <c r="S197" s="223">
        <v>0</v>
      </c>
      <c r="T197" s="224">
        <f>S197*H197</f>
        <v>0</v>
      </c>
      <c r="U197" s="40"/>
      <c r="V197" s="40"/>
      <c r="W197" s="40"/>
      <c r="X197" s="40"/>
      <c r="Y197" s="40"/>
      <c r="Z197" s="40"/>
      <c r="AA197" s="40"/>
      <c r="AB197" s="40"/>
      <c r="AC197" s="40"/>
      <c r="AD197" s="40"/>
      <c r="AE197" s="40"/>
      <c r="AR197" s="225" t="s">
        <v>211</v>
      </c>
      <c r="AT197" s="225" t="s">
        <v>150</v>
      </c>
      <c r="AU197" s="225" t="s">
        <v>84</v>
      </c>
      <c r="AY197" s="19" t="s">
        <v>147</v>
      </c>
      <c r="BE197" s="226">
        <f>IF(N197="základní",J197,0)</f>
        <v>0</v>
      </c>
      <c r="BF197" s="226">
        <f>IF(N197="snížená",J197,0)</f>
        <v>0</v>
      </c>
      <c r="BG197" s="226">
        <f>IF(N197="zákl. přenesená",J197,0)</f>
        <v>0</v>
      </c>
      <c r="BH197" s="226">
        <f>IF(N197="sníž. přenesená",J197,0)</f>
        <v>0</v>
      </c>
      <c r="BI197" s="226">
        <f>IF(N197="nulová",J197,0)</f>
        <v>0</v>
      </c>
      <c r="BJ197" s="19" t="s">
        <v>82</v>
      </c>
      <c r="BK197" s="226">
        <f>ROUND(I197*H197,2)</f>
        <v>0</v>
      </c>
      <c r="BL197" s="19" t="s">
        <v>211</v>
      </c>
      <c r="BM197" s="225" t="s">
        <v>1533</v>
      </c>
    </row>
    <row r="198" spans="1:47" s="2" customFormat="1" ht="12">
      <c r="A198" s="40"/>
      <c r="B198" s="41"/>
      <c r="C198" s="42"/>
      <c r="D198" s="227" t="s">
        <v>157</v>
      </c>
      <c r="E198" s="42"/>
      <c r="F198" s="228" t="s">
        <v>1534</v>
      </c>
      <c r="G198" s="42"/>
      <c r="H198" s="42"/>
      <c r="I198" s="229"/>
      <c r="J198" s="42"/>
      <c r="K198" s="42"/>
      <c r="L198" s="46"/>
      <c r="M198" s="230"/>
      <c r="N198" s="231"/>
      <c r="O198" s="86"/>
      <c r="P198" s="86"/>
      <c r="Q198" s="86"/>
      <c r="R198" s="86"/>
      <c r="S198" s="86"/>
      <c r="T198" s="87"/>
      <c r="U198" s="40"/>
      <c r="V198" s="40"/>
      <c r="W198" s="40"/>
      <c r="X198" s="40"/>
      <c r="Y198" s="40"/>
      <c r="Z198" s="40"/>
      <c r="AA198" s="40"/>
      <c r="AB198" s="40"/>
      <c r="AC198" s="40"/>
      <c r="AD198" s="40"/>
      <c r="AE198" s="40"/>
      <c r="AT198" s="19" t="s">
        <v>157</v>
      </c>
      <c r="AU198" s="19" t="s">
        <v>84</v>
      </c>
    </row>
    <row r="199" spans="1:65" s="2" customFormat="1" ht="16.5" customHeight="1">
      <c r="A199" s="40"/>
      <c r="B199" s="41"/>
      <c r="C199" s="271" t="s">
        <v>664</v>
      </c>
      <c r="D199" s="271" t="s">
        <v>660</v>
      </c>
      <c r="E199" s="272" t="s">
        <v>1535</v>
      </c>
      <c r="F199" s="273" t="s">
        <v>1536</v>
      </c>
      <c r="G199" s="274" t="s">
        <v>442</v>
      </c>
      <c r="H199" s="275">
        <v>23</v>
      </c>
      <c r="I199" s="276"/>
      <c r="J199" s="277">
        <f>ROUND(I199*H199,2)</f>
        <v>0</v>
      </c>
      <c r="K199" s="273" t="s">
        <v>202</v>
      </c>
      <c r="L199" s="278"/>
      <c r="M199" s="279" t="s">
        <v>19</v>
      </c>
      <c r="N199" s="280" t="s">
        <v>46</v>
      </c>
      <c r="O199" s="86"/>
      <c r="P199" s="223">
        <f>O199*H199</f>
        <v>0</v>
      </c>
      <c r="Q199" s="223">
        <v>1E-05</v>
      </c>
      <c r="R199" s="223">
        <f>Q199*H199</f>
        <v>0.00023</v>
      </c>
      <c r="S199" s="223">
        <v>0</v>
      </c>
      <c r="T199" s="224">
        <f>S199*H199</f>
        <v>0</v>
      </c>
      <c r="U199" s="40"/>
      <c r="V199" s="40"/>
      <c r="W199" s="40"/>
      <c r="X199" s="40"/>
      <c r="Y199" s="40"/>
      <c r="Z199" s="40"/>
      <c r="AA199" s="40"/>
      <c r="AB199" s="40"/>
      <c r="AC199" s="40"/>
      <c r="AD199" s="40"/>
      <c r="AE199" s="40"/>
      <c r="AR199" s="225" t="s">
        <v>382</v>
      </c>
      <c r="AT199" s="225" t="s">
        <v>660</v>
      </c>
      <c r="AU199" s="225" t="s">
        <v>84</v>
      </c>
      <c r="AY199" s="19" t="s">
        <v>147</v>
      </c>
      <c r="BE199" s="226">
        <f>IF(N199="základní",J199,0)</f>
        <v>0</v>
      </c>
      <c r="BF199" s="226">
        <f>IF(N199="snížená",J199,0)</f>
        <v>0</v>
      </c>
      <c r="BG199" s="226">
        <f>IF(N199="zákl. přenesená",J199,0)</f>
        <v>0</v>
      </c>
      <c r="BH199" s="226">
        <f>IF(N199="sníž. přenesená",J199,0)</f>
        <v>0</v>
      </c>
      <c r="BI199" s="226">
        <f>IF(N199="nulová",J199,0)</f>
        <v>0</v>
      </c>
      <c r="BJ199" s="19" t="s">
        <v>82</v>
      </c>
      <c r="BK199" s="226">
        <f>ROUND(I199*H199,2)</f>
        <v>0</v>
      </c>
      <c r="BL199" s="19" t="s">
        <v>211</v>
      </c>
      <c r="BM199" s="225" t="s">
        <v>1537</v>
      </c>
    </row>
    <row r="200" spans="1:47" s="2" customFormat="1" ht="12">
      <c r="A200" s="40"/>
      <c r="B200" s="41"/>
      <c r="C200" s="42"/>
      <c r="D200" s="234" t="s">
        <v>213</v>
      </c>
      <c r="E200" s="42"/>
      <c r="F200" s="265" t="s">
        <v>1538</v>
      </c>
      <c r="G200" s="42"/>
      <c r="H200" s="42"/>
      <c r="I200" s="229"/>
      <c r="J200" s="42"/>
      <c r="K200" s="42"/>
      <c r="L200" s="46"/>
      <c r="M200" s="230"/>
      <c r="N200" s="231"/>
      <c r="O200" s="86"/>
      <c r="P200" s="86"/>
      <c r="Q200" s="86"/>
      <c r="R200" s="86"/>
      <c r="S200" s="86"/>
      <c r="T200" s="87"/>
      <c r="U200" s="40"/>
      <c r="V200" s="40"/>
      <c r="W200" s="40"/>
      <c r="X200" s="40"/>
      <c r="Y200" s="40"/>
      <c r="Z200" s="40"/>
      <c r="AA200" s="40"/>
      <c r="AB200" s="40"/>
      <c r="AC200" s="40"/>
      <c r="AD200" s="40"/>
      <c r="AE200" s="40"/>
      <c r="AT200" s="19" t="s">
        <v>213</v>
      </c>
      <c r="AU200" s="19" t="s">
        <v>84</v>
      </c>
    </row>
    <row r="201" spans="1:65" s="2" customFormat="1" ht="16.5" customHeight="1">
      <c r="A201" s="40"/>
      <c r="B201" s="41"/>
      <c r="C201" s="271" t="s">
        <v>671</v>
      </c>
      <c r="D201" s="271" t="s">
        <v>660</v>
      </c>
      <c r="E201" s="272" t="s">
        <v>1539</v>
      </c>
      <c r="F201" s="273" t="s">
        <v>1540</v>
      </c>
      <c r="G201" s="274" t="s">
        <v>442</v>
      </c>
      <c r="H201" s="275">
        <v>46</v>
      </c>
      <c r="I201" s="276"/>
      <c r="J201" s="277">
        <f>ROUND(I201*H201,2)</f>
        <v>0</v>
      </c>
      <c r="K201" s="273" t="s">
        <v>202</v>
      </c>
      <c r="L201" s="278"/>
      <c r="M201" s="279" t="s">
        <v>19</v>
      </c>
      <c r="N201" s="280" t="s">
        <v>46</v>
      </c>
      <c r="O201" s="86"/>
      <c r="P201" s="223">
        <f>O201*H201</f>
        <v>0</v>
      </c>
      <c r="Q201" s="223">
        <v>1E-05</v>
      </c>
      <c r="R201" s="223">
        <f>Q201*H201</f>
        <v>0.00046</v>
      </c>
      <c r="S201" s="223">
        <v>0</v>
      </c>
      <c r="T201" s="224">
        <f>S201*H201</f>
        <v>0</v>
      </c>
      <c r="U201" s="40"/>
      <c r="V201" s="40"/>
      <c r="W201" s="40"/>
      <c r="X201" s="40"/>
      <c r="Y201" s="40"/>
      <c r="Z201" s="40"/>
      <c r="AA201" s="40"/>
      <c r="AB201" s="40"/>
      <c r="AC201" s="40"/>
      <c r="AD201" s="40"/>
      <c r="AE201" s="40"/>
      <c r="AR201" s="225" t="s">
        <v>382</v>
      </c>
      <c r="AT201" s="225" t="s">
        <v>660</v>
      </c>
      <c r="AU201" s="225" t="s">
        <v>84</v>
      </c>
      <c r="AY201" s="19" t="s">
        <v>147</v>
      </c>
      <c r="BE201" s="226">
        <f>IF(N201="základní",J201,0)</f>
        <v>0</v>
      </c>
      <c r="BF201" s="226">
        <f>IF(N201="snížená",J201,0)</f>
        <v>0</v>
      </c>
      <c r="BG201" s="226">
        <f>IF(N201="zákl. přenesená",J201,0)</f>
        <v>0</v>
      </c>
      <c r="BH201" s="226">
        <f>IF(N201="sníž. přenesená",J201,0)</f>
        <v>0</v>
      </c>
      <c r="BI201" s="226">
        <f>IF(N201="nulová",J201,0)</f>
        <v>0</v>
      </c>
      <c r="BJ201" s="19" t="s">
        <v>82</v>
      </c>
      <c r="BK201" s="226">
        <f>ROUND(I201*H201,2)</f>
        <v>0</v>
      </c>
      <c r="BL201" s="19" t="s">
        <v>211</v>
      </c>
      <c r="BM201" s="225" t="s">
        <v>1541</v>
      </c>
    </row>
    <row r="202" spans="1:47" s="2" customFormat="1" ht="12">
      <c r="A202" s="40"/>
      <c r="B202" s="41"/>
      <c r="C202" s="42"/>
      <c r="D202" s="234" t="s">
        <v>213</v>
      </c>
      <c r="E202" s="42"/>
      <c r="F202" s="265" t="s">
        <v>1542</v>
      </c>
      <c r="G202" s="42"/>
      <c r="H202" s="42"/>
      <c r="I202" s="229"/>
      <c r="J202" s="42"/>
      <c r="K202" s="42"/>
      <c r="L202" s="46"/>
      <c r="M202" s="230"/>
      <c r="N202" s="231"/>
      <c r="O202" s="86"/>
      <c r="P202" s="86"/>
      <c r="Q202" s="86"/>
      <c r="R202" s="86"/>
      <c r="S202" s="86"/>
      <c r="T202" s="87"/>
      <c r="U202" s="40"/>
      <c r="V202" s="40"/>
      <c r="W202" s="40"/>
      <c r="X202" s="40"/>
      <c r="Y202" s="40"/>
      <c r="Z202" s="40"/>
      <c r="AA202" s="40"/>
      <c r="AB202" s="40"/>
      <c r="AC202" s="40"/>
      <c r="AD202" s="40"/>
      <c r="AE202" s="40"/>
      <c r="AT202" s="19" t="s">
        <v>213</v>
      </c>
      <c r="AU202" s="19" t="s">
        <v>84</v>
      </c>
    </row>
    <row r="203" spans="1:51" s="14" customFormat="1" ht="12">
      <c r="A203" s="14"/>
      <c r="B203" s="243"/>
      <c r="C203" s="244"/>
      <c r="D203" s="234" t="s">
        <v>159</v>
      </c>
      <c r="E203" s="245" t="s">
        <v>19</v>
      </c>
      <c r="F203" s="246" t="s">
        <v>1387</v>
      </c>
      <c r="G203" s="244"/>
      <c r="H203" s="247">
        <v>46</v>
      </c>
      <c r="I203" s="248"/>
      <c r="J203" s="244"/>
      <c r="K203" s="244"/>
      <c r="L203" s="249"/>
      <c r="M203" s="250"/>
      <c r="N203" s="251"/>
      <c r="O203" s="251"/>
      <c r="P203" s="251"/>
      <c r="Q203" s="251"/>
      <c r="R203" s="251"/>
      <c r="S203" s="251"/>
      <c r="T203" s="252"/>
      <c r="U203" s="14"/>
      <c r="V203" s="14"/>
      <c r="W203" s="14"/>
      <c r="X203" s="14"/>
      <c r="Y203" s="14"/>
      <c r="Z203" s="14"/>
      <c r="AA203" s="14"/>
      <c r="AB203" s="14"/>
      <c r="AC203" s="14"/>
      <c r="AD203" s="14"/>
      <c r="AE203" s="14"/>
      <c r="AT203" s="253" t="s">
        <v>159</v>
      </c>
      <c r="AU203" s="253" t="s">
        <v>84</v>
      </c>
      <c r="AV203" s="14" t="s">
        <v>84</v>
      </c>
      <c r="AW203" s="14" t="s">
        <v>37</v>
      </c>
      <c r="AX203" s="14" t="s">
        <v>82</v>
      </c>
      <c r="AY203" s="253" t="s">
        <v>147</v>
      </c>
    </row>
    <row r="204" spans="1:65" s="2" customFormat="1" ht="24.15" customHeight="1">
      <c r="A204" s="40"/>
      <c r="B204" s="41"/>
      <c r="C204" s="214" t="s">
        <v>676</v>
      </c>
      <c r="D204" s="214" t="s">
        <v>150</v>
      </c>
      <c r="E204" s="215" t="s">
        <v>1543</v>
      </c>
      <c r="F204" s="216" t="s">
        <v>1544</v>
      </c>
      <c r="G204" s="217" t="s">
        <v>1231</v>
      </c>
      <c r="H204" s="299"/>
      <c r="I204" s="219"/>
      <c r="J204" s="220">
        <f>ROUND(I204*H204,2)</f>
        <v>0</v>
      </c>
      <c r="K204" s="216" t="s">
        <v>154</v>
      </c>
      <c r="L204" s="46"/>
      <c r="M204" s="221" t="s">
        <v>19</v>
      </c>
      <c r="N204" s="222" t="s">
        <v>46</v>
      </c>
      <c r="O204" s="86"/>
      <c r="P204" s="223">
        <f>O204*H204</f>
        <v>0</v>
      </c>
      <c r="Q204" s="223">
        <v>0</v>
      </c>
      <c r="R204" s="223">
        <f>Q204*H204</f>
        <v>0</v>
      </c>
      <c r="S204" s="223">
        <v>0</v>
      </c>
      <c r="T204" s="224">
        <f>S204*H204</f>
        <v>0</v>
      </c>
      <c r="U204" s="40"/>
      <c r="V204" s="40"/>
      <c r="W204" s="40"/>
      <c r="X204" s="40"/>
      <c r="Y204" s="40"/>
      <c r="Z204" s="40"/>
      <c r="AA204" s="40"/>
      <c r="AB204" s="40"/>
      <c r="AC204" s="40"/>
      <c r="AD204" s="40"/>
      <c r="AE204" s="40"/>
      <c r="AR204" s="225" t="s">
        <v>211</v>
      </c>
      <c r="AT204" s="225" t="s">
        <v>150</v>
      </c>
      <c r="AU204" s="225" t="s">
        <v>84</v>
      </c>
      <c r="AY204" s="19" t="s">
        <v>147</v>
      </c>
      <c r="BE204" s="226">
        <f>IF(N204="základní",J204,0)</f>
        <v>0</v>
      </c>
      <c r="BF204" s="226">
        <f>IF(N204="snížená",J204,0)</f>
        <v>0</v>
      </c>
      <c r="BG204" s="226">
        <f>IF(N204="zákl. přenesená",J204,0)</f>
        <v>0</v>
      </c>
      <c r="BH204" s="226">
        <f>IF(N204="sníž. přenesená",J204,0)</f>
        <v>0</v>
      </c>
      <c r="BI204" s="226">
        <f>IF(N204="nulová",J204,0)</f>
        <v>0</v>
      </c>
      <c r="BJ204" s="19" t="s">
        <v>82</v>
      </c>
      <c r="BK204" s="226">
        <f>ROUND(I204*H204,2)</f>
        <v>0</v>
      </c>
      <c r="BL204" s="19" t="s">
        <v>211</v>
      </c>
      <c r="BM204" s="225" t="s">
        <v>1545</v>
      </c>
    </row>
    <row r="205" spans="1:47" s="2" customFormat="1" ht="12">
      <c r="A205" s="40"/>
      <c r="B205" s="41"/>
      <c r="C205" s="42"/>
      <c r="D205" s="227" t="s">
        <v>157</v>
      </c>
      <c r="E205" s="42"/>
      <c r="F205" s="228" t="s">
        <v>1546</v>
      </c>
      <c r="G205" s="42"/>
      <c r="H205" s="42"/>
      <c r="I205" s="229"/>
      <c r="J205" s="42"/>
      <c r="K205" s="42"/>
      <c r="L205" s="46"/>
      <c r="M205" s="230"/>
      <c r="N205" s="231"/>
      <c r="O205" s="86"/>
      <c r="P205" s="86"/>
      <c r="Q205" s="86"/>
      <c r="R205" s="86"/>
      <c r="S205" s="86"/>
      <c r="T205" s="87"/>
      <c r="U205" s="40"/>
      <c r="V205" s="40"/>
      <c r="W205" s="40"/>
      <c r="X205" s="40"/>
      <c r="Y205" s="40"/>
      <c r="Z205" s="40"/>
      <c r="AA205" s="40"/>
      <c r="AB205" s="40"/>
      <c r="AC205" s="40"/>
      <c r="AD205" s="40"/>
      <c r="AE205" s="40"/>
      <c r="AT205" s="19" t="s">
        <v>157</v>
      </c>
      <c r="AU205" s="19" t="s">
        <v>84</v>
      </c>
    </row>
    <row r="206" spans="1:65" s="2" customFormat="1" ht="16.5" customHeight="1">
      <c r="A206" s="40"/>
      <c r="B206" s="41"/>
      <c r="C206" s="214" t="s">
        <v>683</v>
      </c>
      <c r="D206" s="214" t="s">
        <v>150</v>
      </c>
      <c r="E206" s="215" t="s">
        <v>1263</v>
      </c>
      <c r="F206" s="216" t="s">
        <v>1547</v>
      </c>
      <c r="G206" s="217" t="s">
        <v>210</v>
      </c>
      <c r="H206" s="218">
        <v>1</v>
      </c>
      <c r="I206" s="219"/>
      <c r="J206" s="220">
        <f>ROUND(I206*H206,2)</f>
        <v>0</v>
      </c>
      <c r="K206" s="216" t="s">
        <v>202</v>
      </c>
      <c r="L206" s="46"/>
      <c r="M206" s="221" t="s">
        <v>19</v>
      </c>
      <c r="N206" s="222" t="s">
        <v>46</v>
      </c>
      <c r="O206" s="86"/>
      <c r="P206" s="223">
        <f>O206*H206</f>
        <v>0</v>
      </c>
      <c r="Q206" s="223">
        <v>0</v>
      </c>
      <c r="R206" s="223">
        <f>Q206*H206</f>
        <v>0</v>
      </c>
      <c r="S206" s="223">
        <v>0</v>
      </c>
      <c r="T206" s="224">
        <f>S206*H206</f>
        <v>0</v>
      </c>
      <c r="U206" s="40"/>
      <c r="V206" s="40"/>
      <c r="W206" s="40"/>
      <c r="X206" s="40"/>
      <c r="Y206" s="40"/>
      <c r="Z206" s="40"/>
      <c r="AA206" s="40"/>
      <c r="AB206" s="40"/>
      <c r="AC206" s="40"/>
      <c r="AD206" s="40"/>
      <c r="AE206" s="40"/>
      <c r="AR206" s="225" t="s">
        <v>211</v>
      </c>
      <c r="AT206" s="225" t="s">
        <v>150</v>
      </c>
      <c r="AU206" s="225" t="s">
        <v>84</v>
      </c>
      <c r="AY206" s="19" t="s">
        <v>147</v>
      </c>
      <c r="BE206" s="226">
        <f>IF(N206="základní",J206,0)</f>
        <v>0</v>
      </c>
      <c r="BF206" s="226">
        <f>IF(N206="snížená",J206,0)</f>
        <v>0</v>
      </c>
      <c r="BG206" s="226">
        <f>IF(N206="zákl. přenesená",J206,0)</f>
        <v>0</v>
      </c>
      <c r="BH206" s="226">
        <f>IF(N206="sníž. přenesená",J206,0)</f>
        <v>0</v>
      </c>
      <c r="BI206" s="226">
        <f>IF(N206="nulová",J206,0)</f>
        <v>0</v>
      </c>
      <c r="BJ206" s="19" t="s">
        <v>82</v>
      </c>
      <c r="BK206" s="226">
        <f>ROUND(I206*H206,2)</f>
        <v>0</v>
      </c>
      <c r="BL206" s="19" t="s">
        <v>211</v>
      </c>
      <c r="BM206" s="225" t="s">
        <v>1548</v>
      </c>
    </row>
    <row r="207" spans="1:47" s="2" customFormat="1" ht="12">
      <c r="A207" s="40"/>
      <c r="B207" s="41"/>
      <c r="C207" s="42"/>
      <c r="D207" s="234" t="s">
        <v>213</v>
      </c>
      <c r="E207" s="42"/>
      <c r="F207" s="265" t="s">
        <v>1266</v>
      </c>
      <c r="G207" s="42"/>
      <c r="H207" s="42"/>
      <c r="I207" s="229"/>
      <c r="J207" s="42"/>
      <c r="K207" s="42"/>
      <c r="L207" s="46"/>
      <c r="M207" s="230"/>
      <c r="N207" s="231"/>
      <c r="O207" s="86"/>
      <c r="P207" s="86"/>
      <c r="Q207" s="86"/>
      <c r="R207" s="86"/>
      <c r="S207" s="86"/>
      <c r="T207" s="87"/>
      <c r="U207" s="40"/>
      <c r="V207" s="40"/>
      <c r="W207" s="40"/>
      <c r="X207" s="40"/>
      <c r="Y207" s="40"/>
      <c r="Z207" s="40"/>
      <c r="AA207" s="40"/>
      <c r="AB207" s="40"/>
      <c r="AC207" s="40"/>
      <c r="AD207" s="40"/>
      <c r="AE207" s="40"/>
      <c r="AT207" s="19" t="s">
        <v>213</v>
      </c>
      <c r="AU207" s="19" t="s">
        <v>84</v>
      </c>
    </row>
    <row r="208" spans="1:65" s="2" customFormat="1" ht="16.5" customHeight="1">
      <c r="A208" s="40"/>
      <c r="B208" s="41"/>
      <c r="C208" s="214" t="s">
        <v>689</v>
      </c>
      <c r="D208" s="214" t="s">
        <v>150</v>
      </c>
      <c r="E208" s="215" t="s">
        <v>1549</v>
      </c>
      <c r="F208" s="216" t="s">
        <v>1550</v>
      </c>
      <c r="G208" s="217" t="s">
        <v>1551</v>
      </c>
      <c r="H208" s="218">
        <v>1</v>
      </c>
      <c r="I208" s="219"/>
      <c r="J208" s="220">
        <f>ROUND(I208*H208,2)</f>
        <v>0</v>
      </c>
      <c r="K208" s="216" t="s">
        <v>154</v>
      </c>
      <c r="L208" s="46"/>
      <c r="M208" s="221" t="s">
        <v>19</v>
      </c>
      <c r="N208" s="222" t="s">
        <v>46</v>
      </c>
      <c r="O208" s="86"/>
      <c r="P208" s="223">
        <f>O208*H208</f>
        <v>0</v>
      </c>
      <c r="Q208" s="223">
        <v>0</v>
      </c>
      <c r="R208" s="223">
        <f>Q208*H208</f>
        <v>0</v>
      </c>
      <c r="S208" s="223">
        <v>0</v>
      </c>
      <c r="T208" s="224">
        <f>S208*H208</f>
        <v>0</v>
      </c>
      <c r="U208" s="40"/>
      <c r="V208" s="40"/>
      <c r="W208" s="40"/>
      <c r="X208" s="40"/>
      <c r="Y208" s="40"/>
      <c r="Z208" s="40"/>
      <c r="AA208" s="40"/>
      <c r="AB208" s="40"/>
      <c r="AC208" s="40"/>
      <c r="AD208" s="40"/>
      <c r="AE208" s="40"/>
      <c r="AR208" s="225" t="s">
        <v>1552</v>
      </c>
      <c r="AT208" s="225" t="s">
        <v>150</v>
      </c>
      <c r="AU208" s="225" t="s">
        <v>84</v>
      </c>
      <c r="AY208" s="19" t="s">
        <v>147</v>
      </c>
      <c r="BE208" s="226">
        <f>IF(N208="základní",J208,0)</f>
        <v>0</v>
      </c>
      <c r="BF208" s="226">
        <f>IF(N208="snížená",J208,0)</f>
        <v>0</v>
      </c>
      <c r="BG208" s="226">
        <f>IF(N208="zákl. přenesená",J208,0)</f>
        <v>0</v>
      </c>
      <c r="BH208" s="226">
        <f>IF(N208="sníž. přenesená",J208,0)</f>
        <v>0</v>
      </c>
      <c r="BI208" s="226">
        <f>IF(N208="nulová",J208,0)</f>
        <v>0</v>
      </c>
      <c r="BJ208" s="19" t="s">
        <v>82</v>
      </c>
      <c r="BK208" s="226">
        <f>ROUND(I208*H208,2)</f>
        <v>0</v>
      </c>
      <c r="BL208" s="19" t="s">
        <v>1552</v>
      </c>
      <c r="BM208" s="225" t="s">
        <v>1553</v>
      </c>
    </row>
    <row r="209" spans="1:47" s="2" customFormat="1" ht="12">
      <c r="A209" s="40"/>
      <c r="B209" s="41"/>
      <c r="C209" s="42"/>
      <c r="D209" s="227" t="s">
        <v>157</v>
      </c>
      <c r="E209" s="42"/>
      <c r="F209" s="228" t="s">
        <v>1554</v>
      </c>
      <c r="G209" s="42"/>
      <c r="H209" s="42"/>
      <c r="I209" s="229"/>
      <c r="J209" s="42"/>
      <c r="K209" s="42"/>
      <c r="L209" s="46"/>
      <c r="M209" s="230"/>
      <c r="N209" s="231"/>
      <c r="O209" s="86"/>
      <c r="P209" s="86"/>
      <c r="Q209" s="86"/>
      <c r="R209" s="86"/>
      <c r="S209" s="86"/>
      <c r="T209" s="87"/>
      <c r="U209" s="40"/>
      <c r="V209" s="40"/>
      <c r="W209" s="40"/>
      <c r="X209" s="40"/>
      <c r="Y209" s="40"/>
      <c r="Z209" s="40"/>
      <c r="AA209" s="40"/>
      <c r="AB209" s="40"/>
      <c r="AC209" s="40"/>
      <c r="AD209" s="40"/>
      <c r="AE209" s="40"/>
      <c r="AT209" s="19" t="s">
        <v>157</v>
      </c>
      <c r="AU209" s="19" t="s">
        <v>84</v>
      </c>
    </row>
    <row r="210" spans="1:65" s="2" customFormat="1" ht="16.5" customHeight="1">
      <c r="A210" s="40"/>
      <c r="B210" s="41"/>
      <c r="C210" s="214" t="s">
        <v>695</v>
      </c>
      <c r="D210" s="214" t="s">
        <v>150</v>
      </c>
      <c r="E210" s="215" t="s">
        <v>1555</v>
      </c>
      <c r="F210" s="216" t="s">
        <v>1556</v>
      </c>
      <c r="G210" s="217" t="s">
        <v>1557</v>
      </c>
      <c r="H210" s="218">
        <v>1</v>
      </c>
      <c r="I210" s="219"/>
      <c r="J210" s="220">
        <f>ROUND(I210*H210,2)</f>
        <v>0</v>
      </c>
      <c r="K210" s="216" t="s">
        <v>202</v>
      </c>
      <c r="L210" s="46"/>
      <c r="M210" s="221" t="s">
        <v>19</v>
      </c>
      <c r="N210" s="222" t="s">
        <v>46</v>
      </c>
      <c r="O210" s="86"/>
      <c r="P210" s="223">
        <f>O210*H210</f>
        <v>0</v>
      </c>
      <c r="Q210" s="223">
        <v>0</v>
      </c>
      <c r="R210" s="223">
        <f>Q210*H210</f>
        <v>0</v>
      </c>
      <c r="S210" s="223">
        <v>0</v>
      </c>
      <c r="T210" s="224">
        <f>S210*H210</f>
        <v>0</v>
      </c>
      <c r="U210" s="40"/>
      <c r="V210" s="40"/>
      <c r="W210" s="40"/>
      <c r="X210" s="40"/>
      <c r="Y210" s="40"/>
      <c r="Z210" s="40"/>
      <c r="AA210" s="40"/>
      <c r="AB210" s="40"/>
      <c r="AC210" s="40"/>
      <c r="AD210" s="40"/>
      <c r="AE210" s="40"/>
      <c r="AR210" s="225" t="s">
        <v>155</v>
      </c>
      <c r="AT210" s="225" t="s">
        <v>150</v>
      </c>
      <c r="AU210" s="225" t="s">
        <v>84</v>
      </c>
      <c r="AY210" s="19" t="s">
        <v>147</v>
      </c>
      <c r="BE210" s="226">
        <f>IF(N210="základní",J210,0)</f>
        <v>0</v>
      </c>
      <c r="BF210" s="226">
        <f>IF(N210="snížená",J210,0)</f>
        <v>0</v>
      </c>
      <c r="BG210" s="226">
        <f>IF(N210="zákl. přenesená",J210,0)</f>
        <v>0</v>
      </c>
      <c r="BH210" s="226">
        <f>IF(N210="sníž. přenesená",J210,0)</f>
        <v>0</v>
      </c>
      <c r="BI210" s="226">
        <f>IF(N210="nulová",J210,0)</f>
        <v>0</v>
      </c>
      <c r="BJ210" s="19" t="s">
        <v>82</v>
      </c>
      <c r="BK210" s="226">
        <f>ROUND(I210*H210,2)</f>
        <v>0</v>
      </c>
      <c r="BL210" s="19" t="s">
        <v>155</v>
      </c>
      <c r="BM210" s="225" t="s">
        <v>1558</v>
      </c>
    </row>
    <row r="211" spans="1:65" s="2" customFormat="1" ht="16.5" customHeight="1">
      <c r="A211" s="40"/>
      <c r="B211" s="41"/>
      <c r="C211" s="214" t="s">
        <v>701</v>
      </c>
      <c r="D211" s="214" t="s">
        <v>150</v>
      </c>
      <c r="E211" s="215" t="s">
        <v>1273</v>
      </c>
      <c r="F211" s="216" t="s">
        <v>1559</v>
      </c>
      <c r="G211" s="217" t="s">
        <v>1129</v>
      </c>
      <c r="H211" s="218">
        <v>1</v>
      </c>
      <c r="I211" s="219"/>
      <c r="J211" s="220">
        <f>ROUND(I211*H211,2)</f>
        <v>0</v>
      </c>
      <c r="K211" s="216" t="s">
        <v>202</v>
      </c>
      <c r="L211" s="46"/>
      <c r="M211" s="221" t="s">
        <v>19</v>
      </c>
      <c r="N211" s="222" t="s">
        <v>46</v>
      </c>
      <c r="O211" s="86"/>
      <c r="P211" s="223">
        <f>O211*H211</f>
        <v>0</v>
      </c>
      <c r="Q211" s="223">
        <v>0</v>
      </c>
      <c r="R211" s="223">
        <f>Q211*H211</f>
        <v>0</v>
      </c>
      <c r="S211" s="223">
        <v>0</v>
      </c>
      <c r="T211" s="224">
        <f>S211*H211</f>
        <v>0</v>
      </c>
      <c r="U211" s="40"/>
      <c r="V211" s="40"/>
      <c r="W211" s="40"/>
      <c r="X211" s="40"/>
      <c r="Y211" s="40"/>
      <c r="Z211" s="40"/>
      <c r="AA211" s="40"/>
      <c r="AB211" s="40"/>
      <c r="AC211" s="40"/>
      <c r="AD211" s="40"/>
      <c r="AE211" s="40"/>
      <c r="AR211" s="225" t="s">
        <v>211</v>
      </c>
      <c r="AT211" s="225" t="s">
        <v>150</v>
      </c>
      <c r="AU211" s="225" t="s">
        <v>84</v>
      </c>
      <c r="AY211" s="19" t="s">
        <v>147</v>
      </c>
      <c r="BE211" s="226">
        <f>IF(N211="základní",J211,0)</f>
        <v>0</v>
      </c>
      <c r="BF211" s="226">
        <f>IF(N211="snížená",J211,0)</f>
        <v>0</v>
      </c>
      <c r="BG211" s="226">
        <f>IF(N211="zákl. přenesená",J211,0)</f>
        <v>0</v>
      </c>
      <c r="BH211" s="226">
        <f>IF(N211="sníž. přenesená",J211,0)</f>
        <v>0</v>
      </c>
      <c r="BI211" s="226">
        <f>IF(N211="nulová",J211,0)</f>
        <v>0</v>
      </c>
      <c r="BJ211" s="19" t="s">
        <v>82</v>
      </c>
      <c r="BK211" s="226">
        <f>ROUND(I211*H211,2)</f>
        <v>0</v>
      </c>
      <c r="BL211" s="19" t="s">
        <v>211</v>
      </c>
      <c r="BM211" s="225" t="s">
        <v>1560</v>
      </c>
    </row>
    <row r="212" spans="1:65" s="2" customFormat="1" ht="16.5" customHeight="1">
      <c r="A212" s="40"/>
      <c r="B212" s="41"/>
      <c r="C212" s="214" t="s">
        <v>703</v>
      </c>
      <c r="D212" s="214" t="s">
        <v>150</v>
      </c>
      <c r="E212" s="215" t="s">
        <v>1561</v>
      </c>
      <c r="F212" s="216" t="s">
        <v>1562</v>
      </c>
      <c r="G212" s="217" t="s">
        <v>1557</v>
      </c>
      <c r="H212" s="218">
        <v>1</v>
      </c>
      <c r="I212" s="219"/>
      <c r="J212" s="220">
        <f>ROUND(I212*H212,2)</f>
        <v>0</v>
      </c>
      <c r="K212" s="216" t="s">
        <v>202</v>
      </c>
      <c r="L212" s="46"/>
      <c r="M212" s="221" t="s">
        <v>19</v>
      </c>
      <c r="N212" s="222" t="s">
        <v>46</v>
      </c>
      <c r="O212" s="86"/>
      <c r="P212" s="223">
        <f>O212*H212</f>
        <v>0</v>
      </c>
      <c r="Q212" s="223">
        <v>0</v>
      </c>
      <c r="R212" s="223">
        <f>Q212*H212</f>
        <v>0</v>
      </c>
      <c r="S212" s="223">
        <v>0</v>
      </c>
      <c r="T212" s="224">
        <f>S212*H212</f>
        <v>0</v>
      </c>
      <c r="U212" s="40"/>
      <c r="V212" s="40"/>
      <c r="W212" s="40"/>
      <c r="X212" s="40"/>
      <c r="Y212" s="40"/>
      <c r="Z212" s="40"/>
      <c r="AA212" s="40"/>
      <c r="AB212" s="40"/>
      <c r="AC212" s="40"/>
      <c r="AD212" s="40"/>
      <c r="AE212" s="40"/>
      <c r="AR212" s="225" t="s">
        <v>155</v>
      </c>
      <c r="AT212" s="225" t="s">
        <v>150</v>
      </c>
      <c r="AU212" s="225" t="s">
        <v>84</v>
      </c>
      <c r="AY212" s="19" t="s">
        <v>147</v>
      </c>
      <c r="BE212" s="226">
        <f>IF(N212="základní",J212,0)</f>
        <v>0</v>
      </c>
      <c r="BF212" s="226">
        <f>IF(N212="snížená",J212,0)</f>
        <v>0</v>
      </c>
      <c r="BG212" s="226">
        <f>IF(N212="zákl. přenesená",J212,0)</f>
        <v>0</v>
      </c>
      <c r="BH212" s="226">
        <f>IF(N212="sníž. přenesená",J212,0)</f>
        <v>0</v>
      </c>
      <c r="BI212" s="226">
        <f>IF(N212="nulová",J212,0)</f>
        <v>0</v>
      </c>
      <c r="BJ212" s="19" t="s">
        <v>82</v>
      </c>
      <c r="BK212" s="226">
        <f>ROUND(I212*H212,2)</f>
        <v>0</v>
      </c>
      <c r="BL212" s="19" t="s">
        <v>155</v>
      </c>
      <c r="BM212" s="225" t="s">
        <v>1563</v>
      </c>
    </row>
    <row r="213" spans="1:65" s="2" customFormat="1" ht="16.5" customHeight="1">
      <c r="A213" s="40"/>
      <c r="B213" s="41"/>
      <c r="C213" s="214" t="s">
        <v>710</v>
      </c>
      <c r="D213" s="214" t="s">
        <v>150</v>
      </c>
      <c r="E213" s="215" t="s">
        <v>1564</v>
      </c>
      <c r="F213" s="216" t="s">
        <v>1286</v>
      </c>
      <c r="G213" s="217" t="s">
        <v>1287</v>
      </c>
      <c r="H213" s="218">
        <v>1</v>
      </c>
      <c r="I213" s="219"/>
      <c r="J213" s="220">
        <f>ROUND(I213*H213,2)</f>
        <v>0</v>
      </c>
      <c r="K213" s="216" t="s">
        <v>202</v>
      </c>
      <c r="L213" s="46"/>
      <c r="M213" s="221" t="s">
        <v>19</v>
      </c>
      <c r="N213" s="222" t="s">
        <v>46</v>
      </c>
      <c r="O213" s="86"/>
      <c r="P213" s="223">
        <f>O213*H213</f>
        <v>0</v>
      </c>
      <c r="Q213" s="223">
        <v>0</v>
      </c>
      <c r="R213" s="223">
        <f>Q213*H213</f>
        <v>0</v>
      </c>
      <c r="S213" s="223">
        <v>0</v>
      </c>
      <c r="T213" s="224">
        <f>S213*H213</f>
        <v>0</v>
      </c>
      <c r="U213" s="40"/>
      <c r="V213" s="40"/>
      <c r="W213" s="40"/>
      <c r="X213" s="40"/>
      <c r="Y213" s="40"/>
      <c r="Z213" s="40"/>
      <c r="AA213" s="40"/>
      <c r="AB213" s="40"/>
      <c r="AC213" s="40"/>
      <c r="AD213" s="40"/>
      <c r="AE213" s="40"/>
      <c r="AR213" s="225" t="s">
        <v>155</v>
      </c>
      <c r="AT213" s="225" t="s">
        <v>150</v>
      </c>
      <c r="AU213" s="225" t="s">
        <v>84</v>
      </c>
      <c r="AY213" s="19" t="s">
        <v>147</v>
      </c>
      <c r="BE213" s="226">
        <f>IF(N213="základní",J213,0)</f>
        <v>0</v>
      </c>
      <c r="BF213" s="226">
        <f>IF(N213="snížená",J213,0)</f>
        <v>0</v>
      </c>
      <c r="BG213" s="226">
        <f>IF(N213="zákl. přenesená",J213,0)</f>
        <v>0</v>
      </c>
      <c r="BH213" s="226">
        <f>IF(N213="sníž. přenesená",J213,0)</f>
        <v>0</v>
      </c>
      <c r="BI213" s="226">
        <f>IF(N213="nulová",J213,0)</f>
        <v>0</v>
      </c>
      <c r="BJ213" s="19" t="s">
        <v>82</v>
      </c>
      <c r="BK213" s="226">
        <f>ROUND(I213*H213,2)</f>
        <v>0</v>
      </c>
      <c r="BL213" s="19" t="s">
        <v>155</v>
      </c>
      <c r="BM213" s="225" t="s">
        <v>1565</v>
      </c>
    </row>
    <row r="214" spans="1:47" s="2" customFormat="1" ht="12">
      <c r="A214" s="40"/>
      <c r="B214" s="41"/>
      <c r="C214" s="42"/>
      <c r="D214" s="234" t="s">
        <v>213</v>
      </c>
      <c r="E214" s="42"/>
      <c r="F214" s="265" t="s">
        <v>1289</v>
      </c>
      <c r="G214" s="42"/>
      <c r="H214" s="42"/>
      <c r="I214" s="229"/>
      <c r="J214" s="42"/>
      <c r="K214" s="42"/>
      <c r="L214" s="46"/>
      <c r="M214" s="230"/>
      <c r="N214" s="231"/>
      <c r="O214" s="86"/>
      <c r="P214" s="86"/>
      <c r="Q214" s="86"/>
      <c r="R214" s="86"/>
      <c r="S214" s="86"/>
      <c r="T214" s="87"/>
      <c r="U214" s="40"/>
      <c r="V214" s="40"/>
      <c r="W214" s="40"/>
      <c r="X214" s="40"/>
      <c r="Y214" s="40"/>
      <c r="Z214" s="40"/>
      <c r="AA214" s="40"/>
      <c r="AB214" s="40"/>
      <c r="AC214" s="40"/>
      <c r="AD214" s="40"/>
      <c r="AE214" s="40"/>
      <c r="AT214" s="19" t="s">
        <v>213</v>
      </c>
      <c r="AU214" s="19" t="s">
        <v>84</v>
      </c>
    </row>
    <row r="215" spans="1:65" s="2" customFormat="1" ht="16.5" customHeight="1">
      <c r="A215" s="40"/>
      <c r="B215" s="41"/>
      <c r="C215" s="214" t="s">
        <v>715</v>
      </c>
      <c r="D215" s="214" t="s">
        <v>150</v>
      </c>
      <c r="E215" s="215" t="s">
        <v>1566</v>
      </c>
      <c r="F215" s="216" t="s">
        <v>1567</v>
      </c>
      <c r="G215" s="217" t="s">
        <v>210</v>
      </c>
      <c r="H215" s="218">
        <v>1</v>
      </c>
      <c r="I215" s="219"/>
      <c r="J215" s="220">
        <f>ROUND(I215*H215,2)</f>
        <v>0</v>
      </c>
      <c r="K215" s="216" t="s">
        <v>202</v>
      </c>
      <c r="L215" s="46"/>
      <c r="M215" s="221" t="s">
        <v>19</v>
      </c>
      <c r="N215" s="222" t="s">
        <v>46</v>
      </c>
      <c r="O215" s="86"/>
      <c r="P215" s="223">
        <f>O215*H215</f>
        <v>0</v>
      </c>
      <c r="Q215" s="223">
        <v>0</v>
      </c>
      <c r="R215" s="223">
        <f>Q215*H215</f>
        <v>0</v>
      </c>
      <c r="S215" s="223">
        <v>0</v>
      </c>
      <c r="T215" s="224">
        <f>S215*H215</f>
        <v>0</v>
      </c>
      <c r="U215" s="40"/>
      <c r="V215" s="40"/>
      <c r="W215" s="40"/>
      <c r="X215" s="40"/>
      <c r="Y215" s="40"/>
      <c r="Z215" s="40"/>
      <c r="AA215" s="40"/>
      <c r="AB215" s="40"/>
      <c r="AC215" s="40"/>
      <c r="AD215" s="40"/>
      <c r="AE215" s="40"/>
      <c r="AR215" s="225" t="s">
        <v>211</v>
      </c>
      <c r="AT215" s="225" t="s">
        <v>150</v>
      </c>
      <c r="AU215" s="225" t="s">
        <v>84</v>
      </c>
      <c r="AY215" s="19" t="s">
        <v>147</v>
      </c>
      <c r="BE215" s="226">
        <f>IF(N215="základní",J215,0)</f>
        <v>0</v>
      </c>
      <c r="BF215" s="226">
        <f>IF(N215="snížená",J215,0)</f>
        <v>0</v>
      </c>
      <c r="BG215" s="226">
        <f>IF(N215="zákl. přenesená",J215,0)</f>
        <v>0</v>
      </c>
      <c r="BH215" s="226">
        <f>IF(N215="sníž. přenesená",J215,0)</f>
        <v>0</v>
      </c>
      <c r="BI215" s="226">
        <f>IF(N215="nulová",J215,0)</f>
        <v>0</v>
      </c>
      <c r="BJ215" s="19" t="s">
        <v>82</v>
      </c>
      <c r="BK215" s="226">
        <f>ROUND(I215*H215,2)</f>
        <v>0</v>
      </c>
      <c r="BL215" s="19" t="s">
        <v>211</v>
      </c>
      <c r="BM215" s="225" t="s">
        <v>1568</v>
      </c>
    </row>
    <row r="216" spans="1:65" s="2" customFormat="1" ht="16.5" customHeight="1">
      <c r="A216" s="40"/>
      <c r="B216" s="41"/>
      <c r="C216" s="214" t="s">
        <v>720</v>
      </c>
      <c r="D216" s="214" t="s">
        <v>150</v>
      </c>
      <c r="E216" s="215" t="s">
        <v>1291</v>
      </c>
      <c r="F216" s="216" t="s">
        <v>1292</v>
      </c>
      <c r="G216" s="217" t="s">
        <v>1129</v>
      </c>
      <c r="H216" s="218">
        <v>1</v>
      </c>
      <c r="I216" s="219"/>
      <c r="J216" s="220">
        <f>ROUND(I216*H216,2)</f>
        <v>0</v>
      </c>
      <c r="K216" s="216" t="s">
        <v>202</v>
      </c>
      <c r="L216" s="46"/>
      <c r="M216" s="221" t="s">
        <v>19</v>
      </c>
      <c r="N216" s="222" t="s">
        <v>46</v>
      </c>
      <c r="O216" s="86"/>
      <c r="P216" s="223">
        <f>O216*H216</f>
        <v>0</v>
      </c>
      <c r="Q216" s="223">
        <v>0</v>
      </c>
      <c r="R216" s="223">
        <f>Q216*H216</f>
        <v>0</v>
      </c>
      <c r="S216" s="223">
        <v>0</v>
      </c>
      <c r="T216" s="224">
        <f>S216*H216</f>
        <v>0</v>
      </c>
      <c r="U216" s="40"/>
      <c r="V216" s="40"/>
      <c r="W216" s="40"/>
      <c r="X216" s="40"/>
      <c r="Y216" s="40"/>
      <c r="Z216" s="40"/>
      <c r="AA216" s="40"/>
      <c r="AB216" s="40"/>
      <c r="AC216" s="40"/>
      <c r="AD216" s="40"/>
      <c r="AE216" s="40"/>
      <c r="AR216" s="225" t="s">
        <v>211</v>
      </c>
      <c r="AT216" s="225" t="s">
        <v>150</v>
      </c>
      <c r="AU216" s="225" t="s">
        <v>84</v>
      </c>
      <c r="AY216" s="19" t="s">
        <v>147</v>
      </c>
      <c r="BE216" s="226">
        <f>IF(N216="základní",J216,0)</f>
        <v>0</v>
      </c>
      <c r="BF216" s="226">
        <f>IF(N216="snížená",J216,0)</f>
        <v>0</v>
      </c>
      <c r="BG216" s="226">
        <f>IF(N216="zákl. přenesená",J216,0)</f>
        <v>0</v>
      </c>
      <c r="BH216" s="226">
        <f>IF(N216="sníž. přenesená",J216,0)</f>
        <v>0</v>
      </c>
      <c r="BI216" s="226">
        <f>IF(N216="nulová",J216,0)</f>
        <v>0</v>
      </c>
      <c r="BJ216" s="19" t="s">
        <v>82</v>
      </c>
      <c r="BK216" s="226">
        <f>ROUND(I216*H216,2)</f>
        <v>0</v>
      </c>
      <c r="BL216" s="19" t="s">
        <v>211</v>
      </c>
      <c r="BM216" s="225" t="s">
        <v>1569</v>
      </c>
    </row>
    <row r="217" spans="1:63" s="12" customFormat="1" ht="25.9" customHeight="1">
      <c r="A217" s="12"/>
      <c r="B217" s="198"/>
      <c r="C217" s="199"/>
      <c r="D217" s="200" t="s">
        <v>74</v>
      </c>
      <c r="E217" s="201" t="s">
        <v>1362</v>
      </c>
      <c r="F217" s="201" t="s">
        <v>1363</v>
      </c>
      <c r="G217" s="199"/>
      <c r="H217" s="199"/>
      <c r="I217" s="202"/>
      <c r="J217" s="203">
        <f>BK217</f>
        <v>0</v>
      </c>
      <c r="K217" s="199"/>
      <c r="L217" s="204"/>
      <c r="M217" s="205"/>
      <c r="N217" s="206"/>
      <c r="O217" s="206"/>
      <c r="P217" s="207">
        <f>SUM(P218:P220)</f>
        <v>0</v>
      </c>
      <c r="Q217" s="206"/>
      <c r="R217" s="207">
        <f>SUM(R218:R220)</f>
        <v>0</v>
      </c>
      <c r="S217" s="206"/>
      <c r="T217" s="208">
        <f>SUM(T218:T220)</f>
        <v>0</v>
      </c>
      <c r="U217" s="12"/>
      <c r="V217" s="12"/>
      <c r="W217" s="12"/>
      <c r="X217" s="12"/>
      <c r="Y217" s="12"/>
      <c r="Z217" s="12"/>
      <c r="AA217" s="12"/>
      <c r="AB217" s="12"/>
      <c r="AC217" s="12"/>
      <c r="AD217" s="12"/>
      <c r="AE217" s="12"/>
      <c r="AR217" s="209" t="s">
        <v>155</v>
      </c>
      <c r="AT217" s="210" t="s">
        <v>74</v>
      </c>
      <c r="AU217" s="210" t="s">
        <v>75</v>
      </c>
      <c r="AY217" s="209" t="s">
        <v>147</v>
      </c>
      <c r="BK217" s="211">
        <f>SUM(BK218:BK220)</f>
        <v>0</v>
      </c>
    </row>
    <row r="218" spans="1:65" s="2" customFormat="1" ht="24.15" customHeight="1">
      <c r="A218" s="40"/>
      <c r="B218" s="41"/>
      <c r="C218" s="214" t="s">
        <v>725</v>
      </c>
      <c r="D218" s="214" t="s">
        <v>150</v>
      </c>
      <c r="E218" s="215" t="s">
        <v>1570</v>
      </c>
      <c r="F218" s="216" t="s">
        <v>1571</v>
      </c>
      <c r="G218" s="217" t="s">
        <v>1270</v>
      </c>
      <c r="H218" s="218">
        <v>48</v>
      </c>
      <c r="I218" s="219"/>
      <c r="J218" s="220">
        <f>ROUND(I218*H218,2)</f>
        <v>0</v>
      </c>
      <c r="K218" s="216" t="s">
        <v>154</v>
      </c>
      <c r="L218" s="46"/>
      <c r="M218" s="221" t="s">
        <v>19</v>
      </c>
      <c r="N218" s="222" t="s">
        <v>46</v>
      </c>
      <c r="O218" s="86"/>
      <c r="P218" s="223">
        <f>O218*H218</f>
        <v>0</v>
      </c>
      <c r="Q218" s="223">
        <v>0</v>
      </c>
      <c r="R218" s="223">
        <f>Q218*H218</f>
        <v>0</v>
      </c>
      <c r="S218" s="223">
        <v>0</v>
      </c>
      <c r="T218" s="224">
        <f>S218*H218</f>
        <v>0</v>
      </c>
      <c r="U218" s="40"/>
      <c r="V218" s="40"/>
      <c r="W218" s="40"/>
      <c r="X218" s="40"/>
      <c r="Y218" s="40"/>
      <c r="Z218" s="40"/>
      <c r="AA218" s="40"/>
      <c r="AB218" s="40"/>
      <c r="AC218" s="40"/>
      <c r="AD218" s="40"/>
      <c r="AE218" s="40"/>
      <c r="AR218" s="225" t="s">
        <v>1239</v>
      </c>
      <c r="AT218" s="225" t="s">
        <v>150</v>
      </c>
      <c r="AU218" s="225" t="s">
        <v>82</v>
      </c>
      <c r="AY218" s="19" t="s">
        <v>147</v>
      </c>
      <c r="BE218" s="226">
        <f>IF(N218="základní",J218,0)</f>
        <v>0</v>
      </c>
      <c r="BF218" s="226">
        <f>IF(N218="snížená",J218,0)</f>
        <v>0</v>
      </c>
      <c r="BG218" s="226">
        <f>IF(N218="zákl. přenesená",J218,0)</f>
        <v>0</v>
      </c>
      <c r="BH218" s="226">
        <f>IF(N218="sníž. přenesená",J218,0)</f>
        <v>0</v>
      </c>
      <c r="BI218" s="226">
        <f>IF(N218="nulová",J218,0)</f>
        <v>0</v>
      </c>
      <c r="BJ218" s="19" t="s">
        <v>82</v>
      </c>
      <c r="BK218" s="226">
        <f>ROUND(I218*H218,2)</f>
        <v>0</v>
      </c>
      <c r="BL218" s="19" t="s">
        <v>1239</v>
      </c>
      <c r="BM218" s="225" t="s">
        <v>1572</v>
      </c>
    </row>
    <row r="219" spans="1:47" s="2" customFormat="1" ht="12">
      <c r="A219" s="40"/>
      <c r="B219" s="41"/>
      <c r="C219" s="42"/>
      <c r="D219" s="227" t="s">
        <v>157</v>
      </c>
      <c r="E219" s="42"/>
      <c r="F219" s="228" t="s">
        <v>1573</v>
      </c>
      <c r="G219" s="42"/>
      <c r="H219" s="42"/>
      <c r="I219" s="229"/>
      <c r="J219" s="42"/>
      <c r="K219" s="42"/>
      <c r="L219" s="46"/>
      <c r="M219" s="230"/>
      <c r="N219" s="231"/>
      <c r="O219" s="86"/>
      <c r="P219" s="86"/>
      <c r="Q219" s="86"/>
      <c r="R219" s="86"/>
      <c r="S219" s="86"/>
      <c r="T219" s="87"/>
      <c r="U219" s="40"/>
      <c r="V219" s="40"/>
      <c r="W219" s="40"/>
      <c r="X219" s="40"/>
      <c r="Y219" s="40"/>
      <c r="Z219" s="40"/>
      <c r="AA219" s="40"/>
      <c r="AB219" s="40"/>
      <c r="AC219" s="40"/>
      <c r="AD219" s="40"/>
      <c r="AE219" s="40"/>
      <c r="AT219" s="19" t="s">
        <v>157</v>
      </c>
      <c r="AU219" s="19" t="s">
        <v>82</v>
      </c>
    </row>
    <row r="220" spans="1:47" s="2" customFormat="1" ht="12">
      <c r="A220" s="40"/>
      <c r="B220" s="41"/>
      <c r="C220" s="42"/>
      <c r="D220" s="234" t="s">
        <v>213</v>
      </c>
      <c r="E220" s="42"/>
      <c r="F220" s="265" t="s">
        <v>1574</v>
      </c>
      <c r="G220" s="42"/>
      <c r="H220" s="42"/>
      <c r="I220" s="229"/>
      <c r="J220" s="42"/>
      <c r="K220" s="42"/>
      <c r="L220" s="46"/>
      <c r="M220" s="266"/>
      <c r="N220" s="267"/>
      <c r="O220" s="268"/>
      <c r="P220" s="268"/>
      <c r="Q220" s="268"/>
      <c r="R220" s="268"/>
      <c r="S220" s="268"/>
      <c r="T220" s="269"/>
      <c r="U220" s="40"/>
      <c r="V220" s="40"/>
      <c r="W220" s="40"/>
      <c r="X220" s="40"/>
      <c r="Y220" s="40"/>
      <c r="Z220" s="40"/>
      <c r="AA220" s="40"/>
      <c r="AB220" s="40"/>
      <c r="AC220" s="40"/>
      <c r="AD220" s="40"/>
      <c r="AE220" s="40"/>
      <c r="AT220" s="19" t="s">
        <v>213</v>
      </c>
      <c r="AU220" s="19" t="s">
        <v>82</v>
      </c>
    </row>
    <row r="221" spans="1:31" s="2" customFormat="1" ht="6.95" customHeight="1">
      <c r="A221" s="40"/>
      <c r="B221" s="61"/>
      <c r="C221" s="62"/>
      <c r="D221" s="62"/>
      <c r="E221" s="62"/>
      <c r="F221" s="62"/>
      <c r="G221" s="62"/>
      <c r="H221" s="62"/>
      <c r="I221" s="62"/>
      <c r="J221" s="62"/>
      <c r="K221" s="62"/>
      <c r="L221" s="46"/>
      <c r="M221" s="40"/>
      <c r="O221" s="40"/>
      <c r="P221" s="40"/>
      <c r="Q221" s="40"/>
      <c r="R221" s="40"/>
      <c r="S221" s="40"/>
      <c r="T221" s="40"/>
      <c r="U221" s="40"/>
      <c r="V221" s="40"/>
      <c r="W221" s="40"/>
      <c r="X221" s="40"/>
      <c r="Y221" s="40"/>
      <c r="Z221" s="40"/>
      <c r="AA221" s="40"/>
      <c r="AB221" s="40"/>
      <c r="AC221" s="40"/>
      <c r="AD221" s="40"/>
      <c r="AE221" s="40"/>
    </row>
  </sheetData>
  <sheetProtection password="CC35" sheet="1" objects="1" scenarios="1" formatColumns="0" formatRows="0" autoFilter="0"/>
  <autoFilter ref="C91:K220"/>
  <mergeCells count="12">
    <mergeCell ref="E7:H7"/>
    <mergeCell ref="E9:H9"/>
    <mergeCell ref="E11:H11"/>
    <mergeCell ref="E20:H20"/>
    <mergeCell ref="E29:H29"/>
    <mergeCell ref="E50:H50"/>
    <mergeCell ref="E52:H52"/>
    <mergeCell ref="E54:H54"/>
    <mergeCell ref="E80:H80"/>
    <mergeCell ref="E82:H82"/>
    <mergeCell ref="E84:H84"/>
    <mergeCell ref="L2:V2"/>
  </mergeCells>
  <hyperlinks>
    <hyperlink ref="F96" r:id="rId1" display="https://podminky.urs.cz/item/CS_URS_2023_01/973031616"/>
    <hyperlink ref="F98" r:id="rId2" display="https://podminky.urs.cz/item/CS_URS_2023_01/974031121"/>
    <hyperlink ref="F101" r:id="rId3" display="https://podminky.urs.cz/item/CS_URS_2023_01/997013212"/>
    <hyperlink ref="F103" r:id="rId4" display="https://podminky.urs.cz/item/CS_URS_2023_01/997013219"/>
    <hyperlink ref="F106" r:id="rId5" display="https://podminky.urs.cz/item/CS_URS_2023_01/997013501"/>
    <hyperlink ref="F108" r:id="rId6" display="https://podminky.urs.cz/item/CS_URS_2023_01/997013509"/>
    <hyperlink ref="F114" r:id="rId7" display="https://podminky.urs.cz/item/CS_URS_2023_01/741124831"/>
    <hyperlink ref="F126" r:id="rId8" display="https://podminky.urs.cz/item/CS_URS_2023_01/742110003"/>
    <hyperlink ref="F131" r:id="rId9" display="https://podminky.urs.cz/item/CS_URS_2023_01/742110021"/>
    <hyperlink ref="F134" r:id="rId10" display="https://podminky.urs.cz/item/CS_URS_2023_01/742110273"/>
    <hyperlink ref="F142" r:id="rId11" display="https://podminky.urs.cz/item/CS_URS_2023_01/742121001"/>
    <hyperlink ref="F157" r:id="rId12" display="https://podminky.urs.cz/item/CS_URS_2023_01/742190001"/>
    <hyperlink ref="F160" r:id="rId13" display="https://podminky.urs.cz/item/CS_URS_2023_01/742190002"/>
    <hyperlink ref="F162" r:id="rId14" display="https://podminky.urs.cz/item/CS_URS_2023_01/742190003"/>
    <hyperlink ref="F165" r:id="rId15" display="https://podminky.urs.cz/item/CS_URS_2023_01/742190004"/>
    <hyperlink ref="F167" r:id="rId16" display="https://podminky.urs.cz/item/CS_URS_2023_01/742220081"/>
    <hyperlink ref="F169" r:id="rId17" display="https://podminky.urs.cz/item/CS_URS_2023_01/742220141"/>
    <hyperlink ref="F171" r:id="rId18" display="https://podminky.urs.cz/item/CS_URS_2023_01/742220232"/>
    <hyperlink ref="F174" r:id="rId19" display="https://podminky.urs.cz/item/CS_URS_2023_01/742221841"/>
    <hyperlink ref="F176" r:id="rId20" display="https://podminky.urs.cz/item/CS_URS_2023_01/742222832"/>
    <hyperlink ref="F181" r:id="rId21" display="https://podminky.urs.cz/item/CS_URS_2023_01/742330023"/>
    <hyperlink ref="F184" r:id="rId22" display="https://podminky.urs.cz/item/CS_URS_2023_01/742330024"/>
    <hyperlink ref="F188" r:id="rId23" display="https://podminky.urs.cz/item/CS_URS_2023_01/742330041"/>
    <hyperlink ref="F191" r:id="rId24" display="https://podminky.urs.cz/item/CS_URS_2023_01/742330042"/>
    <hyperlink ref="F194" r:id="rId25" display="https://podminky.urs.cz/item/CS_URS_2023_01/742330051"/>
    <hyperlink ref="F196" r:id="rId26" display="https://podminky.urs.cz/item/CS_URS_2023_01/742330052"/>
    <hyperlink ref="F198" r:id="rId27" display="https://podminky.urs.cz/item/CS_URS_2023_01/742330101"/>
    <hyperlink ref="F205" r:id="rId28" display="https://podminky.urs.cz/item/CS_URS_2023_01/998742202"/>
    <hyperlink ref="F209" r:id="rId29" display="https://podminky.urs.cz/item/CS_URS_2023_01/045303000"/>
    <hyperlink ref="F219" r:id="rId30" display="https://podminky.urs.cz/item/CS_URS_2023_01/HZS322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1"/>
</worksheet>
</file>

<file path=xl/worksheets/sheet7.xml><?xml version="1.0" encoding="utf-8"?>
<worksheet xmlns="http://schemas.openxmlformats.org/spreadsheetml/2006/main" xmlns:r="http://schemas.openxmlformats.org/officeDocument/2006/relationships">
  <sheetPr>
    <pageSetUpPr fitToPage="1"/>
  </sheetPr>
  <dimension ref="A2:BM1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107</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111</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Modernizace tiskového sálu vlády (atrium)</v>
      </c>
      <c r="F7" s="144"/>
      <c r="G7" s="144"/>
      <c r="H7" s="144"/>
      <c r="L7" s="22"/>
    </row>
    <row r="8" spans="2:12" s="1" customFormat="1" ht="12" customHeight="1">
      <c r="B8" s="22"/>
      <c r="D8" s="144" t="s">
        <v>112</v>
      </c>
      <c r="L8" s="22"/>
    </row>
    <row r="9" spans="1:31" s="2" customFormat="1" ht="16.5" customHeight="1">
      <c r="A9" s="40"/>
      <c r="B9" s="46"/>
      <c r="C9" s="40"/>
      <c r="D9" s="40"/>
      <c r="E9" s="145" t="s">
        <v>919</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114</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1575</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5. 4. 2023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
        <v>27</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
        <v>28</v>
      </c>
      <c r="F17" s="40"/>
      <c r="G17" s="40"/>
      <c r="H17" s="40"/>
      <c r="I17" s="144" t="s">
        <v>29</v>
      </c>
      <c r="J17" s="135" t="s">
        <v>30</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31</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29</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33</v>
      </c>
      <c r="E22" s="40"/>
      <c r="F22" s="40"/>
      <c r="G22" s="40"/>
      <c r="H22" s="40"/>
      <c r="I22" s="144" t="s">
        <v>26</v>
      </c>
      <c r="J22" s="135" t="s">
        <v>34</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
        <v>35</v>
      </c>
      <c r="F23" s="40"/>
      <c r="G23" s="40"/>
      <c r="H23" s="40"/>
      <c r="I23" s="144" t="s">
        <v>29</v>
      </c>
      <c r="J23" s="135" t="s">
        <v>36</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38</v>
      </c>
      <c r="E25" s="40"/>
      <c r="F25" s="40"/>
      <c r="G25" s="40"/>
      <c r="H25" s="40"/>
      <c r="I25" s="144" t="s">
        <v>26</v>
      </c>
      <c r="J25" s="135" t="str">
        <f>IF('Rekapitulace stavby'!AN19="","",'Rekapitulace stavby'!AN19)</f>
        <v>29263140</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Ateliér Velehradský s.r.o.</v>
      </c>
      <c r="F26" s="40"/>
      <c r="G26" s="40"/>
      <c r="H26" s="40"/>
      <c r="I26" s="144" t="s">
        <v>29</v>
      </c>
      <c r="J26" s="135" t="str">
        <f>IF('Rekapitulace stavby'!AN20="","",'Rekapitulace stavby'!AN20)</f>
        <v>CZ29263140</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39</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95.25" customHeight="1">
      <c r="A29" s="149"/>
      <c r="B29" s="150"/>
      <c r="C29" s="149"/>
      <c r="D29" s="149"/>
      <c r="E29" s="151" t="s">
        <v>116</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41</v>
      </c>
      <c r="E32" s="40"/>
      <c r="F32" s="40"/>
      <c r="G32" s="40"/>
      <c r="H32" s="40"/>
      <c r="I32" s="40"/>
      <c r="J32" s="155">
        <f>ROUND(J90,2)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43</v>
      </c>
      <c r="G34" s="40"/>
      <c r="H34" s="40"/>
      <c r="I34" s="156" t="s">
        <v>42</v>
      </c>
      <c r="J34" s="156" t="s">
        <v>44</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45</v>
      </c>
      <c r="E35" s="144" t="s">
        <v>46</v>
      </c>
      <c r="F35" s="158">
        <f>ROUND((SUM(BE90:BE185)),2)</f>
        <v>0</v>
      </c>
      <c r="G35" s="40"/>
      <c r="H35" s="40"/>
      <c r="I35" s="159">
        <v>0.21</v>
      </c>
      <c r="J35" s="158">
        <f>ROUND(((SUM(BE90:BE185))*I35),2)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47</v>
      </c>
      <c r="F36" s="158">
        <f>ROUND((SUM(BF90:BF185)),2)</f>
        <v>0</v>
      </c>
      <c r="G36" s="40"/>
      <c r="H36" s="40"/>
      <c r="I36" s="159">
        <v>0.15</v>
      </c>
      <c r="J36" s="158">
        <f>ROUND(((SUM(BF90:BF185))*I36),2)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48</v>
      </c>
      <c r="F37" s="158">
        <f>ROUND((SUM(BG90:BG185)),2)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49</v>
      </c>
      <c r="F38" s="158">
        <f>ROUND((SUM(BH90:BH185)),2)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50</v>
      </c>
      <c r="F39" s="158">
        <f>ROUND((SUM(BI90:BI185)),2)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51</v>
      </c>
      <c r="E41" s="162"/>
      <c r="F41" s="162"/>
      <c r="G41" s="163" t="s">
        <v>52</v>
      </c>
      <c r="H41" s="164" t="s">
        <v>53</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117</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Modernizace tiskového sálu vlády (atrium)</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112</v>
      </c>
      <c r="D51" s="24"/>
      <c r="E51" s="24"/>
      <c r="F51" s="24"/>
      <c r="G51" s="24"/>
      <c r="H51" s="24"/>
      <c r="I51" s="24"/>
      <c r="J51" s="24"/>
      <c r="K51" s="24"/>
      <c r="L51" s="22"/>
    </row>
    <row r="52" spans="1:31" s="2" customFormat="1" ht="16.5" customHeight="1">
      <c r="A52" s="40"/>
      <c r="B52" s="41"/>
      <c r="C52" s="42"/>
      <c r="D52" s="42"/>
      <c r="E52" s="171" t="s">
        <v>919</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114</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D.1.4.6 - AV technika</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Úřad vlády ČR, Nábřeží Edvarda Beneše 4, 118 01</v>
      </c>
      <c r="G56" s="42"/>
      <c r="H56" s="42"/>
      <c r="I56" s="34" t="s">
        <v>23</v>
      </c>
      <c r="J56" s="74" t="str">
        <f>IF(J14="","",J14)</f>
        <v>5. 4. 2023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25.65" customHeight="1">
      <c r="A58" s="40"/>
      <c r="B58" s="41"/>
      <c r="C58" s="34" t="s">
        <v>25</v>
      </c>
      <c r="D58" s="42"/>
      <c r="E58" s="42"/>
      <c r="F58" s="29" t="str">
        <f>E17</f>
        <v>Úřad vlády České republiky</v>
      </c>
      <c r="G58" s="42"/>
      <c r="H58" s="42"/>
      <c r="I58" s="34" t="s">
        <v>33</v>
      </c>
      <c r="J58" s="38" t="str">
        <f>E23</f>
        <v>Ateliér Velehradský s.r.o.</v>
      </c>
      <c r="K58" s="42"/>
      <c r="L58" s="146"/>
      <c r="S58" s="40"/>
      <c r="T58" s="40"/>
      <c r="U58" s="40"/>
      <c r="V58" s="40"/>
      <c r="W58" s="40"/>
      <c r="X58" s="40"/>
      <c r="Y58" s="40"/>
      <c r="Z58" s="40"/>
      <c r="AA58" s="40"/>
      <c r="AB58" s="40"/>
      <c r="AC58" s="40"/>
      <c r="AD58" s="40"/>
      <c r="AE58" s="40"/>
    </row>
    <row r="59" spans="1:31" s="2" customFormat="1" ht="25.65" customHeight="1">
      <c r="A59" s="40"/>
      <c r="B59" s="41"/>
      <c r="C59" s="34" t="s">
        <v>31</v>
      </c>
      <c r="D59" s="42"/>
      <c r="E59" s="42"/>
      <c r="F59" s="29" t="str">
        <f>IF(E20="","",E20)</f>
        <v>Vyplň údaj</v>
      </c>
      <c r="G59" s="42"/>
      <c r="H59" s="42"/>
      <c r="I59" s="34" t="s">
        <v>38</v>
      </c>
      <c r="J59" s="38" t="str">
        <f>E26</f>
        <v>Ateliér Velehradský s.r.o.</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118</v>
      </c>
      <c r="D61" s="173"/>
      <c r="E61" s="173"/>
      <c r="F61" s="173"/>
      <c r="G61" s="173"/>
      <c r="H61" s="173"/>
      <c r="I61" s="173"/>
      <c r="J61" s="174" t="s">
        <v>119</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73</v>
      </c>
      <c r="D63" s="42"/>
      <c r="E63" s="42"/>
      <c r="F63" s="42"/>
      <c r="G63" s="42"/>
      <c r="H63" s="42"/>
      <c r="I63" s="42"/>
      <c r="J63" s="104">
        <f>J90</f>
        <v>0</v>
      </c>
      <c r="K63" s="42"/>
      <c r="L63" s="146"/>
      <c r="S63" s="40"/>
      <c r="T63" s="40"/>
      <c r="U63" s="40"/>
      <c r="V63" s="40"/>
      <c r="W63" s="40"/>
      <c r="X63" s="40"/>
      <c r="Y63" s="40"/>
      <c r="Z63" s="40"/>
      <c r="AA63" s="40"/>
      <c r="AB63" s="40"/>
      <c r="AC63" s="40"/>
      <c r="AD63" s="40"/>
      <c r="AE63" s="40"/>
      <c r="AU63" s="19" t="s">
        <v>120</v>
      </c>
    </row>
    <row r="64" spans="1:31" s="9" customFormat="1" ht="24.95" customHeight="1">
      <c r="A64" s="9"/>
      <c r="B64" s="176"/>
      <c r="C64" s="177"/>
      <c r="D64" s="178" t="s">
        <v>1576</v>
      </c>
      <c r="E64" s="179"/>
      <c r="F64" s="179"/>
      <c r="G64" s="179"/>
      <c r="H64" s="179"/>
      <c r="I64" s="179"/>
      <c r="J64" s="180">
        <f>J91</f>
        <v>0</v>
      </c>
      <c r="K64" s="177"/>
      <c r="L64" s="181"/>
      <c r="S64" s="9"/>
      <c r="T64" s="9"/>
      <c r="U64" s="9"/>
      <c r="V64" s="9"/>
      <c r="W64" s="9"/>
      <c r="X64" s="9"/>
      <c r="Y64" s="9"/>
      <c r="Z64" s="9"/>
      <c r="AA64" s="9"/>
      <c r="AB64" s="9"/>
      <c r="AC64" s="9"/>
      <c r="AD64" s="9"/>
      <c r="AE64" s="9"/>
    </row>
    <row r="65" spans="1:31" s="9" customFormat="1" ht="24.95" customHeight="1">
      <c r="A65" s="9"/>
      <c r="B65" s="176"/>
      <c r="C65" s="177"/>
      <c r="D65" s="178" t="s">
        <v>1577</v>
      </c>
      <c r="E65" s="179"/>
      <c r="F65" s="179"/>
      <c r="G65" s="179"/>
      <c r="H65" s="179"/>
      <c r="I65" s="179"/>
      <c r="J65" s="180">
        <f>J122</f>
        <v>0</v>
      </c>
      <c r="K65" s="177"/>
      <c r="L65" s="181"/>
      <c r="S65" s="9"/>
      <c r="T65" s="9"/>
      <c r="U65" s="9"/>
      <c r="V65" s="9"/>
      <c r="W65" s="9"/>
      <c r="X65" s="9"/>
      <c r="Y65" s="9"/>
      <c r="Z65" s="9"/>
      <c r="AA65" s="9"/>
      <c r="AB65" s="9"/>
      <c r="AC65" s="9"/>
      <c r="AD65" s="9"/>
      <c r="AE65" s="9"/>
    </row>
    <row r="66" spans="1:31" s="9" customFormat="1" ht="24.95" customHeight="1">
      <c r="A66" s="9"/>
      <c r="B66" s="176"/>
      <c r="C66" s="177"/>
      <c r="D66" s="178" t="s">
        <v>1578</v>
      </c>
      <c r="E66" s="179"/>
      <c r="F66" s="179"/>
      <c r="G66" s="179"/>
      <c r="H66" s="179"/>
      <c r="I66" s="179"/>
      <c r="J66" s="180">
        <f>J131</f>
        <v>0</v>
      </c>
      <c r="K66" s="177"/>
      <c r="L66" s="181"/>
      <c r="S66" s="9"/>
      <c r="T66" s="9"/>
      <c r="U66" s="9"/>
      <c r="V66" s="9"/>
      <c r="W66" s="9"/>
      <c r="X66" s="9"/>
      <c r="Y66" s="9"/>
      <c r="Z66" s="9"/>
      <c r="AA66" s="9"/>
      <c r="AB66" s="9"/>
      <c r="AC66" s="9"/>
      <c r="AD66" s="9"/>
      <c r="AE66" s="9"/>
    </row>
    <row r="67" spans="1:31" s="9" customFormat="1" ht="24.95" customHeight="1">
      <c r="A67" s="9"/>
      <c r="B67" s="176"/>
      <c r="C67" s="177"/>
      <c r="D67" s="178" t="s">
        <v>1579</v>
      </c>
      <c r="E67" s="179"/>
      <c r="F67" s="179"/>
      <c r="G67" s="179"/>
      <c r="H67" s="179"/>
      <c r="I67" s="179"/>
      <c r="J67" s="180">
        <f>J150</f>
        <v>0</v>
      </c>
      <c r="K67" s="177"/>
      <c r="L67" s="181"/>
      <c r="S67" s="9"/>
      <c r="T67" s="9"/>
      <c r="U67" s="9"/>
      <c r="V67" s="9"/>
      <c r="W67" s="9"/>
      <c r="X67" s="9"/>
      <c r="Y67" s="9"/>
      <c r="Z67" s="9"/>
      <c r="AA67" s="9"/>
      <c r="AB67" s="9"/>
      <c r="AC67" s="9"/>
      <c r="AD67" s="9"/>
      <c r="AE67" s="9"/>
    </row>
    <row r="68" spans="1:31" s="9" customFormat="1" ht="24.95" customHeight="1">
      <c r="A68" s="9"/>
      <c r="B68" s="176"/>
      <c r="C68" s="177"/>
      <c r="D68" s="178" t="s">
        <v>1580</v>
      </c>
      <c r="E68" s="179"/>
      <c r="F68" s="179"/>
      <c r="G68" s="179"/>
      <c r="H68" s="179"/>
      <c r="I68" s="179"/>
      <c r="J68" s="180">
        <f>J167</f>
        <v>0</v>
      </c>
      <c r="K68" s="177"/>
      <c r="L68" s="181"/>
      <c r="S68" s="9"/>
      <c r="T68" s="9"/>
      <c r="U68" s="9"/>
      <c r="V68" s="9"/>
      <c r="W68" s="9"/>
      <c r="X68" s="9"/>
      <c r="Y68" s="9"/>
      <c r="Z68" s="9"/>
      <c r="AA68" s="9"/>
      <c r="AB68" s="9"/>
      <c r="AC68" s="9"/>
      <c r="AD68" s="9"/>
      <c r="AE68" s="9"/>
    </row>
    <row r="69" spans="1:31" s="2" customFormat="1" ht="21.8" customHeight="1">
      <c r="A69" s="40"/>
      <c r="B69" s="41"/>
      <c r="C69" s="42"/>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62"/>
      <c r="J70" s="62"/>
      <c r="K70" s="62"/>
      <c r="L70" s="146"/>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64"/>
      <c r="J74" s="64"/>
      <c r="K74" s="64"/>
      <c r="L74" s="146"/>
      <c r="S74" s="40"/>
      <c r="T74" s="40"/>
      <c r="U74" s="40"/>
      <c r="V74" s="40"/>
      <c r="W74" s="40"/>
      <c r="X74" s="40"/>
      <c r="Y74" s="40"/>
      <c r="Z74" s="40"/>
      <c r="AA74" s="40"/>
      <c r="AB74" s="40"/>
      <c r="AC74" s="40"/>
      <c r="AD74" s="40"/>
      <c r="AE74" s="40"/>
    </row>
    <row r="75" spans="1:31" s="2" customFormat="1" ht="24.95" customHeight="1">
      <c r="A75" s="40"/>
      <c r="B75" s="41"/>
      <c r="C75" s="25" t="s">
        <v>132</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171" t="str">
        <f>E7</f>
        <v>Modernizace tiskového sálu vlády (atrium)</v>
      </c>
      <c r="F78" s="34"/>
      <c r="G78" s="34"/>
      <c r="H78" s="34"/>
      <c r="I78" s="42"/>
      <c r="J78" s="42"/>
      <c r="K78" s="42"/>
      <c r="L78" s="146"/>
      <c r="S78" s="40"/>
      <c r="T78" s="40"/>
      <c r="U78" s="40"/>
      <c r="V78" s="40"/>
      <c r="W78" s="40"/>
      <c r="X78" s="40"/>
      <c r="Y78" s="40"/>
      <c r="Z78" s="40"/>
      <c r="AA78" s="40"/>
      <c r="AB78" s="40"/>
      <c r="AC78" s="40"/>
      <c r="AD78" s="40"/>
      <c r="AE78" s="40"/>
    </row>
    <row r="79" spans="2:12" s="1" customFormat="1" ht="12" customHeight="1">
      <c r="B79" s="23"/>
      <c r="C79" s="34" t="s">
        <v>112</v>
      </c>
      <c r="D79" s="24"/>
      <c r="E79" s="24"/>
      <c r="F79" s="24"/>
      <c r="G79" s="24"/>
      <c r="H79" s="24"/>
      <c r="I79" s="24"/>
      <c r="J79" s="24"/>
      <c r="K79" s="24"/>
      <c r="L79" s="22"/>
    </row>
    <row r="80" spans="1:31" s="2" customFormat="1" ht="16.5" customHeight="1">
      <c r="A80" s="40"/>
      <c r="B80" s="41"/>
      <c r="C80" s="42"/>
      <c r="D80" s="42"/>
      <c r="E80" s="171" t="s">
        <v>919</v>
      </c>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114</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71" t="str">
        <f>E11</f>
        <v>D.1.4.6 - AV technika</v>
      </c>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12" customHeight="1">
      <c r="A84" s="40"/>
      <c r="B84" s="41"/>
      <c r="C84" s="34" t="s">
        <v>21</v>
      </c>
      <c r="D84" s="42"/>
      <c r="E84" s="42"/>
      <c r="F84" s="29" t="str">
        <f>F14</f>
        <v>Úřad vlády ČR, Nábřeží Edvarda Beneše 4, 118 01</v>
      </c>
      <c r="G84" s="42"/>
      <c r="H84" s="42"/>
      <c r="I84" s="34" t="s">
        <v>23</v>
      </c>
      <c r="J84" s="74" t="str">
        <f>IF(J14="","",J14)</f>
        <v>5. 4. 2023</v>
      </c>
      <c r="K84" s="42"/>
      <c r="L84" s="146"/>
      <c r="S84" s="40"/>
      <c r="T84" s="40"/>
      <c r="U84" s="40"/>
      <c r="V84" s="40"/>
      <c r="W84" s="40"/>
      <c r="X84" s="40"/>
      <c r="Y84" s="40"/>
      <c r="Z84" s="40"/>
      <c r="AA84" s="40"/>
      <c r="AB84" s="40"/>
      <c r="AC84" s="40"/>
      <c r="AD84" s="40"/>
      <c r="AE84" s="40"/>
    </row>
    <row r="85" spans="1:31" s="2" customFormat="1" ht="6.95" customHeight="1">
      <c r="A85" s="40"/>
      <c r="B85" s="41"/>
      <c r="C85" s="42"/>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25.65" customHeight="1">
      <c r="A86" s="40"/>
      <c r="B86" s="41"/>
      <c r="C86" s="34" t="s">
        <v>25</v>
      </c>
      <c r="D86" s="42"/>
      <c r="E86" s="42"/>
      <c r="F86" s="29" t="str">
        <f>E17</f>
        <v>Úřad vlády České republiky</v>
      </c>
      <c r="G86" s="42"/>
      <c r="H86" s="42"/>
      <c r="I86" s="34" t="s">
        <v>33</v>
      </c>
      <c r="J86" s="38" t="str">
        <f>E23</f>
        <v>Ateliér Velehradský s.r.o.</v>
      </c>
      <c r="K86" s="42"/>
      <c r="L86" s="146"/>
      <c r="S86" s="40"/>
      <c r="T86" s="40"/>
      <c r="U86" s="40"/>
      <c r="V86" s="40"/>
      <c r="W86" s="40"/>
      <c r="X86" s="40"/>
      <c r="Y86" s="40"/>
      <c r="Z86" s="40"/>
      <c r="AA86" s="40"/>
      <c r="AB86" s="40"/>
      <c r="AC86" s="40"/>
      <c r="AD86" s="40"/>
      <c r="AE86" s="40"/>
    </row>
    <row r="87" spans="1:31" s="2" customFormat="1" ht="25.65" customHeight="1">
      <c r="A87" s="40"/>
      <c r="B87" s="41"/>
      <c r="C87" s="34" t="s">
        <v>31</v>
      </c>
      <c r="D87" s="42"/>
      <c r="E87" s="42"/>
      <c r="F87" s="29" t="str">
        <f>IF(E20="","",E20)</f>
        <v>Vyplň údaj</v>
      </c>
      <c r="G87" s="42"/>
      <c r="H87" s="42"/>
      <c r="I87" s="34" t="s">
        <v>38</v>
      </c>
      <c r="J87" s="38" t="str">
        <f>E26</f>
        <v>Ateliér Velehradský s.r.o.</v>
      </c>
      <c r="K87" s="42"/>
      <c r="L87" s="146"/>
      <c r="S87" s="40"/>
      <c r="T87" s="40"/>
      <c r="U87" s="40"/>
      <c r="V87" s="40"/>
      <c r="W87" s="40"/>
      <c r="X87" s="40"/>
      <c r="Y87" s="40"/>
      <c r="Z87" s="40"/>
      <c r="AA87" s="40"/>
      <c r="AB87" s="40"/>
      <c r="AC87" s="40"/>
      <c r="AD87" s="40"/>
      <c r="AE87" s="40"/>
    </row>
    <row r="88" spans="1:31" s="2" customFormat="1" ht="10.3"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11" customFormat="1" ht="29.25" customHeight="1">
      <c r="A89" s="187"/>
      <c r="B89" s="188"/>
      <c r="C89" s="189" t="s">
        <v>133</v>
      </c>
      <c r="D89" s="190" t="s">
        <v>60</v>
      </c>
      <c r="E89" s="190" t="s">
        <v>56</v>
      </c>
      <c r="F89" s="190" t="s">
        <v>57</v>
      </c>
      <c r="G89" s="190" t="s">
        <v>134</v>
      </c>
      <c r="H89" s="190" t="s">
        <v>135</v>
      </c>
      <c r="I89" s="190" t="s">
        <v>136</v>
      </c>
      <c r="J89" s="190" t="s">
        <v>119</v>
      </c>
      <c r="K89" s="191" t="s">
        <v>137</v>
      </c>
      <c r="L89" s="192"/>
      <c r="M89" s="94" t="s">
        <v>19</v>
      </c>
      <c r="N89" s="95" t="s">
        <v>45</v>
      </c>
      <c r="O89" s="95" t="s">
        <v>138</v>
      </c>
      <c r="P89" s="95" t="s">
        <v>139</v>
      </c>
      <c r="Q89" s="95" t="s">
        <v>140</v>
      </c>
      <c r="R89" s="95" t="s">
        <v>141</v>
      </c>
      <c r="S89" s="95" t="s">
        <v>142</v>
      </c>
      <c r="T89" s="96" t="s">
        <v>143</v>
      </c>
      <c r="U89" s="187"/>
      <c r="V89" s="187"/>
      <c r="W89" s="187"/>
      <c r="X89" s="187"/>
      <c r="Y89" s="187"/>
      <c r="Z89" s="187"/>
      <c r="AA89" s="187"/>
      <c r="AB89" s="187"/>
      <c r="AC89" s="187"/>
      <c r="AD89" s="187"/>
      <c r="AE89" s="187"/>
    </row>
    <row r="90" spans="1:63" s="2" customFormat="1" ht="22.8" customHeight="1">
      <c r="A90" s="40"/>
      <c r="B90" s="41"/>
      <c r="C90" s="101" t="s">
        <v>144</v>
      </c>
      <c r="D90" s="42"/>
      <c r="E90" s="42"/>
      <c r="F90" s="42"/>
      <c r="G90" s="42"/>
      <c r="H90" s="42"/>
      <c r="I90" s="42"/>
      <c r="J90" s="193">
        <f>BK90</f>
        <v>0</v>
      </c>
      <c r="K90" s="42"/>
      <c r="L90" s="46"/>
      <c r="M90" s="97"/>
      <c r="N90" s="194"/>
      <c r="O90" s="98"/>
      <c r="P90" s="195">
        <f>P91+P122+P131+P150+P167</f>
        <v>0</v>
      </c>
      <c r="Q90" s="98"/>
      <c r="R90" s="195">
        <f>R91+R122+R131+R150+R167</f>
        <v>0</v>
      </c>
      <c r="S90" s="98"/>
      <c r="T90" s="196">
        <f>T91+T122+T131+T150+T167</f>
        <v>0</v>
      </c>
      <c r="U90" s="40"/>
      <c r="V90" s="40"/>
      <c r="W90" s="40"/>
      <c r="X90" s="40"/>
      <c r="Y90" s="40"/>
      <c r="Z90" s="40"/>
      <c r="AA90" s="40"/>
      <c r="AB90" s="40"/>
      <c r="AC90" s="40"/>
      <c r="AD90" s="40"/>
      <c r="AE90" s="40"/>
      <c r="AT90" s="19" t="s">
        <v>74</v>
      </c>
      <c r="AU90" s="19" t="s">
        <v>120</v>
      </c>
      <c r="BK90" s="197">
        <f>BK91+BK122+BK131+BK150+BK167</f>
        <v>0</v>
      </c>
    </row>
    <row r="91" spans="1:63" s="12" customFormat="1" ht="25.9" customHeight="1">
      <c r="A91" s="12"/>
      <c r="B91" s="198"/>
      <c r="C91" s="199"/>
      <c r="D91" s="200" t="s">
        <v>74</v>
      </c>
      <c r="E91" s="201" t="s">
        <v>1581</v>
      </c>
      <c r="F91" s="201" t="s">
        <v>1582</v>
      </c>
      <c r="G91" s="199"/>
      <c r="H91" s="199"/>
      <c r="I91" s="202"/>
      <c r="J91" s="203">
        <f>BK91</f>
        <v>0</v>
      </c>
      <c r="K91" s="199"/>
      <c r="L91" s="204"/>
      <c r="M91" s="205"/>
      <c r="N91" s="206"/>
      <c r="O91" s="206"/>
      <c r="P91" s="207">
        <f>SUM(P92:P121)</f>
        <v>0</v>
      </c>
      <c r="Q91" s="206"/>
      <c r="R91" s="207">
        <f>SUM(R92:R121)</f>
        <v>0</v>
      </c>
      <c r="S91" s="206"/>
      <c r="T91" s="208">
        <f>SUM(T92:T121)</f>
        <v>0</v>
      </c>
      <c r="U91" s="12"/>
      <c r="V91" s="12"/>
      <c r="W91" s="12"/>
      <c r="X91" s="12"/>
      <c r="Y91" s="12"/>
      <c r="Z91" s="12"/>
      <c r="AA91" s="12"/>
      <c r="AB91" s="12"/>
      <c r="AC91" s="12"/>
      <c r="AD91" s="12"/>
      <c r="AE91" s="12"/>
      <c r="AR91" s="209" t="s">
        <v>82</v>
      </c>
      <c r="AT91" s="210" t="s">
        <v>74</v>
      </c>
      <c r="AU91" s="210" t="s">
        <v>75</v>
      </c>
      <c r="AY91" s="209" t="s">
        <v>147</v>
      </c>
      <c r="BK91" s="211">
        <f>SUM(BK92:BK121)</f>
        <v>0</v>
      </c>
    </row>
    <row r="92" spans="1:65" s="2" customFormat="1" ht="16.5" customHeight="1">
      <c r="A92" s="40"/>
      <c r="B92" s="41"/>
      <c r="C92" s="271" t="s">
        <v>82</v>
      </c>
      <c r="D92" s="271" t="s">
        <v>660</v>
      </c>
      <c r="E92" s="272" t="s">
        <v>1583</v>
      </c>
      <c r="F92" s="273" t="s">
        <v>1584</v>
      </c>
      <c r="G92" s="274" t="s">
        <v>1129</v>
      </c>
      <c r="H92" s="275">
        <v>4</v>
      </c>
      <c r="I92" s="276"/>
      <c r="J92" s="277">
        <f>ROUND(I92*H92,2)</f>
        <v>0</v>
      </c>
      <c r="K92" s="273" t="s">
        <v>202</v>
      </c>
      <c r="L92" s="278"/>
      <c r="M92" s="279" t="s">
        <v>19</v>
      </c>
      <c r="N92" s="280" t="s">
        <v>46</v>
      </c>
      <c r="O92" s="86"/>
      <c r="P92" s="223">
        <f>O92*H92</f>
        <v>0</v>
      </c>
      <c r="Q92" s="223">
        <v>0</v>
      </c>
      <c r="R92" s="223">
        <f>Q92*H92</f>
        <v>0</v>
      </c>
      <c r="S92" s="223">
        <v>0</v>
      </c>
      <c r="T92" s="224">
        <f>S92*H92</f>
        <v>0</v>
      </c>
      <c r="U92" s="40"/>
      <c r="V92" s="40"/>
      <c r="W92" s="40"/>
      <c r="X92" s="40"/>
      <c r="Y92" s="40"/>
      <c r="Z92" s="40"/>
      <c r="AA92" s="40"/>
      <c r="AB92" s="40"/>
      <c r="AC92" s="40"/>
      <c r="AD92" s="40"/>
      <c r="AE92" s="40"/>
      <c r="AR92" s="225" t="s">
        <v>199</v>
      </c>
      <c r="AT92" s="225" t="s">
        <v>660</v>
      </c>
      <c r="AU92" s="225" t="s">
        <v>82</v>
      </c>
      <c r="AY92" s="19" t="s">
        <v>147</v>
      </c>
      <c r="BE92" s="226">
        <f>IF(N92="základní",J92,0)</f>
        <v>0</v>
      </c>
      <c r="BF92" s="226">
        <f>IF(N92="snížená",J92,0)</f>
        <v>0</v>
      </c>
      <c r="BG92" s="226">
        <f>IF(N92="zákl. přenesená",J92,0)</f>
        <v>0</v>
      </c>
      <c r="BH92" s="226">
        <f>IF(N92="sníž. přenesená",J92,0)</f>
        <v>0</v>
      </c>
      <c r="BI92" s="226">
        <f>IF(N92="nulová",J92,0)</f>
        <v>0</v>
      </c>
      <c r="BJ92" s="19" t="s">
        <v>82</v>
      </c>
      <c r="BK92" s="226">
        <f>ROUND(I92*H92,2)</f>
        <v>0</v>
      </c>
      <c r="BL92" s="19" t="s">
        <v>155</v>
      </c>
      <c r="BM92" s="225" t="s">
        <v>1585</v>
      </c>
    </row>
    <row r="93" spans="1:47" s="2" customFormat="1" ht="12">
      <c r="A93" s="40"/>
      <c r="B93" s="41"/>
      <c r="C93" s="42"/>
      <c r="D93" s="234" t="s">
        <v>213</v>
      </c>
      <c r="E93" s="42"/>
      <c r="F93" s="265" t="s">
        <v>1586</v>
      </c>
      <c r="G93" s="42"/>
      <c r="H93" s="42"/>
      <c r="I93" s="229"/>
      <c r="J93" s="42"/>
      <c r="K93" s="42"/>
      <c r="L93" s="46"/>
      <c r="M93" s="230"/>
      <c r="N93" s="231"/>
      <c r="O93" s="86"/>
      <c r="P93" s="86"/>
      <c r="Q93" s="86"/>
      <c r="R93" s="86"/>
      <c r="S93" s="86"/>
      <c r="T93" s="87"/>
      <c r="U93" s="40"/>
      <c r="V93" s="40"/>
      <c r="W93" s="40"/>
      <c r="X93" s="40"/>
      <c r="Y93" s="40"/>
      <c r="Z93" s="40"/>
      <c r="AA93" s="40"/>
      <c r="AB93" s="40"/>
      <c r="AC93" s="40"/>
      <c r="AD93" s="40"/>
      <c r="AE93" s="40"/>
      <c r="AT93" s="19" t="s">
        <v>213</v>
      </c>
      <c r="AU93" s="19" t="s">
        <v>82</v>
      </c>
    </row>
    <row r="94" spans="1:65" s="2" customFormat="1" ht="16.5" customHeight="1">
      <c r="A94" s="40"/>
      <c r="B94" s="41"/>
      <c r="C94" s="271" t="s">
        <v>84</v>
      </c>
      <c r="D94" s="271" t="s">
        <v>660</v>
      </c>
      <c r="E94" s="272" t="s">
        <v>1587</v>
      </c>
      <c r="F94" s="273" t="s">
        <v>1588</v>
      </c>
      <c r="G94" s="274" t="s">
        <v>1129</v>
      </c>
      <c r="H94" s="275">
        <v>4</v>
      </c>
      <c r="I94" s="276"/>
      <c r="J94" s="277">
        <f>ROUND(I94*H94,2)</f>
        <v>0</v>
      </c>
      <c r="K94" s="273" t="s">
        <v>202</v>
      </c>
      <c r="L94" s="278"/>
      <c r="M94" s="279" t="s">
        <v>19</v>
      </c>
      <c r="N94" s="280" t="s">
        <v>46</v>
      </c>
      <c r="O94" s="86"/>
      <c r="P94" s="223">
        <f>O94*H94</f>
        <v>0</v>
      </c>
      <c r="Q94" s="223">
        <v>0</v>
      </c>
      <c r="R94" s="223">
        <f>Q94*H94</f>
        <v>0</v>
      </c>
      <c r="S94" s="223">
        <v>0</v>
      </c>
      <c r="T94" s="224">
        <f>S94*H94</f>
        <v>0</v>
      </c>
      <c r="U94" s="40"/>
      <c r="V94" s="40"/>
      <c r="W94" s="40"/>
      <c r="X94" s="40"/>
      <c r="Y94" s="40"/>
      <c r="Z94" s="40"/>
      <c r="AA94" s="40"/>
      <c r="AB94" s="40"/>
      <c r="AC94" s="40"/>
      <c r="AD94" s="40"/>
      <c r="AE94" s="40"/>
      <c r="AR94" s="225" t="s">
        <v>199</v>
      </c>
      <c r="AT94" s="225" t="s">
        <v>660</v>
      </c>
      <c r="AU94" s="225" t="s">
        <v>82</v>
      </c>
      <c r="AY94" s="19" t="s">
        <v>147</v>
      </c>
      <c r="BE94" s="226">
        <f>IF(N94="základní",J94,0)</f>
        <v>0</v>
      </c>
      <c r="BF94" s="226">
        <f>IF(N94="snížená",J94,0)</f>
        <v>0</v>
      </c>
      <c r="BG94" s="226">
        <f>IF(N94="zákl. přenesená",J94,0)</f>
        <v>0</v>
      </c>
      <c r="BH94" s="226">
        <f>IF(N94="sníž. přenesená",J94,0)</f>
        <v>0</v>
      </c>
      <c r="BI94" s="226">
        <f>IF(N94="nulová",J94,0)</f>
        <v>0</v>
      </c>
      <c r="BJ94" s="19" t="s">
        <v>82</v>
      </c>
      <c r="BK94" s="226">
        <f>ROUND(I94*H94,2)</f>
        <v>0</v>
      </c>
      <c r="BL94" s="19" t="s">
        <v>155</v>
      </c>
      <c r="BM94" s="225" t="s">
        <v>1589</v>
      </c>
    </row>
    <row r="95" spans="1:47" s="2" customFormat="1" ht="12">
      <c r="A95" s="40"/>
      <c r="B95" s="41"/>
      <c r="C95" s="42"/>
      <c r="D95" s="234" t="s">
        <v>213</v>
      </c>
      <c r="E95" s="42"/>
      <c r="F95" s="265" t="s">
        <v>1590</v>
      </c>
      <c r="G95" s="42"/>
      <c r="H95" s="42"/>
      <c r="I95" s="229"/>
      <c r="J95" s="42"/>
      <c r="K95" s="42"/>
      <c r="L95" s="46"/>
      <c r="M95" s="230"/>
      <c r="N95" s="231"/>
      <c r="O95" s="86"/>
      <c r="P95" s="86"/>
      <c r="Q95" s="86"/>
      <c r="R95" s="86"/>
      <c r="S95" s="86"/>
      <c r="T95" s="87"/>
      <c r="U95" s="40"/>
      <c r="V95" s="40"/>
      <c r="W95" s="40"/>
      <c r="X95" s="40"/>
      <c r="Y95" s="40"/>
      <c r="Z95" s="40"/>
      <c r="AA95" s="40"/>
      <c r="AB95" s="40"/>
      <c r="AC95" s="40"/>
      <c r="AD95" s="40"/>
      <c r="AE95" s="40"/>
      <c r="AT95" s="19" t="s">
        <v>213</v>
      </c>
      <c r="AU95" s="19" t="s">
        <v>82</v>
      </c>
    </row>
    <row r="96" spans="1:65" s="2" customFormat="1" ht="16.5" customHeight="1">
      <c r="A96" s="40"/>
      <c r="B96" s="41"/>
      <c r="C96" s="271" t="s">
        <v>167</v>
      </c>
      <c r="D96" s="271" t="s">
        <v>660</v>
      </c>
      <c r="E96" s="272" t="s">
        <v>1591</v>
      </c>
      <c r="F96" s="273" t="s">
        <v>1592</v>
      </c>
      <c r="G96" s="274" t="s">
        <v>1129</v>
      </c>
      <c r="H96" s="275">
        <v>2</v>
      </c>
      <c r="I96" s="276"/>
      <c r="J96" s="277">
        <f>ROUND(I96*H96,2)</f>
        <v>0</v>
      </c>
      <c r="K96" s="273" t="s">
        <v>202</v>
      </c>
      <c r="L96" s="278"/>
      <c r="M96" s="279" t="s">
        <v>19</v>
      </c>
      <c r="N96" s="280" t="s">
        <v>46</v>
      </c>
      <c r="O96" s="86"/>
      <c r="P96" s="223">
        <f>O96*H96</f>
        <v>0</v>
      </c>
      <c r="Q96" s="223">
        <v>0</v>
      </c>
      <c r="R96" s="223">
        <f>Q96*H96</f>
        <v>0</v>
      </c>
      <c r="S96" s="223">
        <v>0</v>
      </c>
      <c r="T96" s="224">
        <f>S96*H96</f>
        <v>0</v>
      </c>
      <c r="U96" s="40"/>
      <c r="V96" s="40"/>
      <c r="W96" s="40"/>
      <c r="X96" s="40"/>
      <c r="Y96" s="40"/>
      <c r="Z96" s="40"/>
      <c r="AA96" s="40"/>
      <c r="AB96" s="40"/>
      <c r="AC96" s="40"/>
      <c r="AD96" s="40"/>
      <c r="AE96" s="40"/>
      <c r="AR96" s="225" t="s">
        <v>199</v>
      </c>
      <c r="AT96" s="225" t="s">
        <v>660</v>
      </c>
      <c r="AU96" s="225" t="s">
        <v>82</v>
      </c>
      <c r="AY96" s="19" t="s">
        <v>147</v>
      </c>
      <c r="BE96" s="226">
        <f>IF(N96="základní",J96,0)</f>
        <v>0</v>
      </c>
      <c r="BF96" s="226">
        <f>IF(N96="snížená",J96,0)</f>
        <v>0</v>
      </c>
      <c r="BG96" s="226">
        <f>IF(N96="zákl. přenesená",J96,0)</f>
        <v>0</v>
      </c>
      <c r="BH96" s="226">
        <f>IF(N96="sníž. přenesená",J96,0)</f>
        <v>0</v>
      </c>
      <c r="BI96" s="226">
        <f>IF(N96="nulová",J96,0)</f>
        <v>0</v>
      </c>
      <c r="BJ96" s="19" t="s">
        <v>82</v>
      </c>
      <c r="BK96" s="226">
        <f>ROUND(I96*H96,2)</f>
        <v>0</v>
      </c>
      <c r="BL96" s="19" t="s">
        <v>155</v>
      </c>
      <c r="BM96" s="225" t="s">
        <v>1593</v>
      </c>
    </row>
    <row r="97" spans="1:47" s="2" customFormat="1" ht="12">
      <c r="A97" s="40"/>
      <c r="B97" s="41"/>
      <c r="C97" s="42"/>
      <c r="D97" s="234" t="s">
        <v>213</v>
      </c>
      <c r="E97" s="42"/>
      <c r="F97" s="265" t="s">
        <v>1594</v>
      </c>
      <c r="G97" s="42"/>
      <c r="H97" s="42"/>
      <c r="I97" s="229"/>
      <c r="J97" s="42"/>
      <c r="K97" s="42"/>
      <c r="L97" s="46"/>
      <c r="M97" s="230"/>
      <c r="N97" s="231"/>
      <c r="O97" s="86"/>
      <c r="P97" s="86"/>
      <c r="Q97" s="86"/>
      <c r="R97" s="86"/>
      <c r="S97" s="86"/>
      <c r="T97" s="87"/>
      <c r="U97" s="40"/>
      <c r="V97" s="40"/>
      <c r="W97" s="40"/>
      <c r="X97" s="40"/>
      <c r="Y97" s="40"/>
      <c r="Z97" s="40"/>
      <c r="AA97" s="40"/>
      <c r="AB97" s="40"/>
      <c r="AC97" s="40"/>
      <c r="AD97" s="40"/>
      <c r="AE97" s="40"/>
      <c r="AT97" s="19" t="s">
        <v>213</v>
      </c>
      <c r="AU97" s="19" t="s">
        <v>82</v>
      </c>
    </row>
    <row r="98" spans="1:65" s="2" customFormat="1" ht="16.5" customHeight="1">
      <c r="A98" s="40"/>
      <c r="B98" s="41"/>
      <c r="C98" s="271" t="s">
        <v>155</v>
      </c>
      <c r="D98" s="271" t="s">
        <v>660</v>
      </c>
      <c r="E98" s="272" t="s">
        <v>1595</v>
      </c>
      <c r="F98" s="273" t="s">
        <v>1596</v>
      </c>
      <c r="G98" s="274" t="s">
        <v>1129</v>
      </c>
      <c r="H98" s="275">
        <v>2</v>
      </c>
      <c r="I98" s="276"/>
      <c r="J98" s="277">
        <f>ROUND(I98*H98,2)</f>
        <v>0</v>
      </c>
      <c r="K98" s="273" t="s">
        <v>202</v>
      </c>
      <c r="L98" s="278"/>
      <c r="M98" s="279" t="s">
        <v>19</v>
      </c>
      <c r="N98" s="280" t="s">
        <v>46</v>
      </c>
      <c r="O98" s="86"/>
      <c r="P98" s="223">
        <f>O98*H98</f>
        <v>0</v>
      </c>
      <c r="Q98" s="223">
        <v>0</v>
      </c>
      <c r="R98" s="223">
        <f>Q98*H98</f>
        <v>0</v>
      </c>
      <c r="S98" s="223">
        <v>0</v>
      </c>
      <c r="T98" s="224">
        <f>S98*H98</f>
        <v>0</v>
      </c>
      <c r="U98" s="40"/>
      <c r="V98" s="40"/>
      <c r="W98" s="40"/>
      <c r="X98" s="40"/>
      <c r="Y98" s="40"/>
      <c r="Z98" s="40"/>
      <c r="AA98" s="40"/>
      <c r="AB98" s="40"/>
      <c r="AC98" s="40"/>
      <c r="AD98" s="40"/>
      <c r="AE98" s="40"/>
      <c r="AR98" s="225" t="s">
        <v>199</v>
      </c>
      <c r="AT98" s="225" t="s">
        <v>660</v>
      </c>
      <c r="AU98" s="225" t="s">
        <v>82</v>
      </c>
      <c r="AY98" s="19" t="s">
        <v>147</v>
      </c>
      <c r="BE98" s="226">
        <f>IF(N98="základní",J98,0)</f>
        <v>0</v>
      </c>
      <c r="BF98" s="226">
        <f>IF(N98="snížená",J98,0)</f>
        <v>0</v>
      </c>
      <c r="BG98" s="226">
        <f>IF(N98="zákl. přenesená",J98,0)</f>
        <v>0</v>
      </c>
      <c r="BH98" s="226">
        <f>IF(N98="sníž. přenesená",J98,0)</f>
        <v>0</v>
      </c>
      <c r="BI98" s="226">
        <f>IF(N98="nulová",J98,0)</f>
        <v>0</v>
      </c>
      <c r="BJ98" s="19" t="s">
        <v>82</v>
      </c>
      <c r="BK98" s="226">
        <f>ROUND(I98*H98,2)</f>
        <v>0</v>
      </c>
      <c r="BL98" s="19" t="s">
        <v>155</v>
      </c>
      <c r="BM98" s="225" t="s">
        <v>1597</v>
      </c>
    </row>
    <row r="99" spans="1:47" s="2" customFormat="1" ht="12">
      <c r="A99" s="40"/>
      <c r="B99" s="41"/>
      <c r="C99" s="42"/>
      <c r="D99" s="234" t="s">
        <v>213</v>
      </c>
      <c r="E99" s="42"/>
      <c r="F99" s="265" t="s">
        <v>1598</v>
      </c>
      <c r="G99" s="42"/>
      <c r="H99" s="42"/>
      <c r="I99" s="229"/>
      <c r="J99" s="42"/>
      <c r="K99" s="42"/>
      <c r="L99" s="46"/>
      <c r="M99" s="230"/>
      <c r="N99" s="231"/>
      <c r="O99" s="86"/>
      <c r="P99" s="86"/>
      <c r="Q99" s="86"/>
      <c r="R99" s="86"/>
      <c r="S99" s="86"/>
      <c r="T99" s="87"/>
      <c r="U99" s="40"/>
      <c r="V99" s="40"/>
      <c r="W99" s="40"/>
      <c r="X99" s="40"/>
      <c r="Y99" s="40"/>
      <c r="Z99" s="40"/>
      <c r="AA99" s="40"/>
      <c r="AB99" s="40"/>
      <c r="AC99" s="40"/>
      <c r="AD99" s="40"/>
      <c r="AE99" s="40"/>
      <c r="AT99" s="19" t="s">
        <v>213</v>
      </c>
      <c r="AU99" s="19" t="s">
        <v>82</v>
      </c>
    </row>
    <row r="100" spans="1:65" s="2" customFormat="1" ht="16.5" customHeight="1">
      <c r="A100" s="40"/>
      <c r="B100" s="41"/>
      <c r="C100" s="271" t="s">
        <v>182</v>
      </c>
      <c r="D100" s="271" t="s">
        <v>660</v>
      </c>
      <c r="E100" s="272" t="s">
        <v>1599</v>
      </c>
      <c r="F100" s="273" t="s">
        <v>1600</v>
      </c>
      <c r="G100" s="274" t="s">
        <v>210</v>
      </c>
      <c r="H100" s="275">
        <v>1</v>
      </c>
      <c r="I100" s="276"/>
      <c r="J100" s="277">
        <f>ROUND(I100*H100,2)</f>
        <v>0</v>
      </c>
      <c r="K100" s="273" t="s">
        <v>202</v>
      </c>
      <c r="L100" s="278"/>
      <c r="M100" s="279" t="s">
        <v>19</v>
      </c>
      <c r="N100" s="280" t="s">
        <v>46</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199</v>
      </c>
      <c r="AT100" s="225" t="s">
        <v>660</v>
      </c>
      <c r="AU100" s="225" t="s">
        <v>82</v>
      </c>
      <c r="AY100" s="19" t="s">
        <v>147</v>
      </c>
      <c r="BE100" s="226">
        <f>IF(N100="základní",J100,0)</f>
        <v>0</v>
      </c>
      <c r="BF100" s="226">
        <f>IF(N100="snížená",J100,0)</f>
        <v>0</v>
      </c>
      <c r="BG100" s="226">
        <f>IF(N100="zákl. přenesená",J100,0)</f>
        <v>0</v>
      </c>
      <c r="BH100" s="226">
        <f>IF(N100="sníž. přenesená",J100,0)</f>
        <v>0</v>
      </c>
      <c r="BI100" s="226">
        <f>IF(N100="nulová",J100,0)</f>
        <v>0</v>
      </c>
      <c r="BJ100" s="19" t="s">
        <v>82</v>
      </c>
      <c r="BK100" s="226">
        <f>ROUND(I100*H100,2)</f>
        <v>0</v>
      </c>
      <c r="BL100" s="19" t="s">
        <v>155</v>
      </c>
      <c r="BM100" s="225" t="s">
        <v>1601</v>
      </c>
    </row>
    <row r="101" spans="1:47" s="2" customFormat="1" ht="12">
      <c r="A101" s="40"/>
      <c r="B101" s="41"/>
      <c r="C101" s="42"/>
      <c r="D101" s="234" t="s">
        <v>213</v>
      </c>
      <c r="E101" s="42"/>
      <c r="F101" s="265" t="s">
        <v>1602</v>
      </c>
      <c r="G101" s="42"/>
      <c r="H101" s="42"/>
      <c r="I101" s="229"/>
      <c r="J101" s="42"/>
      <c r="K101" s="42"/>
      <c r="L101" s="46"/>
      <c r="M101" s="230"/>
      <c r="N101" s="231"/>
      <c r="O101" s="86"/>
      <c r="P101" s="86"/>
      <c r="Q101" s="86"/>
      <c r="R101" s="86"/>
      <c r="S101" s="86"/>
      <c r="T101" s="87"/>
      <c r="U101" s="40"/>
      <c r="V101" s="40"/>
      <c r="W101" s="40"/>
      <c r="X101" s="40"/>
      <c r="Y101" s="40"/>
      <c r="Z101" s="40"/>
      <c r="AA101" s="40"/>
      <c r="AB101" s="40"/>
      <c r="AC101" s="40"/>
      <c r="AD101" s="40"/>
      <c r="AE101" s="40"/>
      <c r="AT101" s="19" t="s">
        <v>213</v>
      </c>
      <c r="AU101" s="19" t="s">
        <v>82</v>
      </c>
    </row>
    <row r="102" spans="1:65" s="2" customFormat="1" ht="16.5" customHeight="1">
      <c r="A102" s="40"/>
      <c r="B102" s="41"/>
      <c r="C102" s="271" t="s">
        <v>188</v>
      </c>
      <c r="D102" s="271" t="s">
        <v>660</v>
      </c>
      <c r="E102" s="272" t="s">
        <v>1603</v>
      </c>
      <c r="F102" s="273" t="s">
        <v>1604</v>
      </c>
      <c r="G102" s="274" t="s">
        <v>1129</v>
      </c>
      <c r="H102" s="275">
        <v>14</v>
      </c>
      <c r="I102" s="276"/>
      <c r="J102" s="277">
        <f>ROUND(I102*H102,2)</f>
        <v>0</v>
      </c>
      <c r="K102" s="273" t="s">
        <v>202</v>
      </c>
      <c r="L102" s="278"/>
      <c r="M102" s="279" t="s">
        <v>19</v>
      </c>
      <c r="N102" s="280" t="s">
        <v>46</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199</v>
      </c>
      <c r="AT102" s="225" t="s">
        <v>660</v>
      </c>
      <c r="AU102" s="225" t="s">
        <v>82</v>
      </c>
      <c r="AY102" s="19" t="s">
        <v>147</v>
      </c>
      <c r="BE102" s="226">
        <f>IF(N102="základní",J102,0)</f>
        <v>0</v>
      </c>
      <c r="BF102" s="226">
        <f>IF(N102="snížená",J102,0)</f>
        <v>0</v>
      </c>
      <c r="BG102" s="226">
        <f>IF(N102="zákl. přenesená",J102,0)</f>
        <v>0</v>
      </c>
      <c r="BH102" s="226">
        <f>IF(N102="sníž. přenesená",J102,0)</f>
        <v>0</v>
      </c>
      <c r="BI102" s="226">
        <f>IF(N102="nulová",J102,0)</f>
        <v>0</v>
      </c>
      <c r="BJ102" s="19" t="s">
        <v>82</v>
      </c>
      <c r="BK102" s="226">
        <f>ROUND(I102*H102,2)</f>
        <v>0</v>
      </c>
      <c r="BL102" s="19" t="s">
        <v>155</v>
      </c>
      <c r="BM102" s="225" t="s">
        <v>1605</v>
      </c>
    </row>
    <row r="103" spans="1:47" s="2" customFormat="1" ht="12">
      <c r="A103" s="40"/>
      <c r="B103" s="41"/>
      <c r="C103" s="42"/>
      <c r="D103" s="234" t="s">
        <v>213</v>
      </c>
      <c r="E103" s="42"/>
      <c r="F103" s="265" t="s">
        <v>1606</v>
      </c>
      <c r="G103" s="42"/>
      <c r="H103" s="42"/>
      <c r="I103" s="229"/>
      <c r="J103" s="42"/>
      <c r="K103" s="42"/>
      <c r="L103" s="46"/>
      <c r="M103" s="230"/>
      <c r="N103" s="231"/>
      <c r="O103" s="86"/>
      <c r="P103" s="86"/>
      <c r="Q103" s="86"/>
      <c r="R103" s="86"/>
      <c r="S103" s="86"/>
      <c r="T103" s="87"/>
      <c r="U103" s="40"/>
      <c r="V103" s="40"/>
      <c r="W103" s="40"/>
      <c r="X103" s="40"/>
      <c r="Y103" s="40"/>
      <c r="Z103" s="40"/>
      <c r="AA103" s="40"/>
      <c r="AB103" s="40"/>
      <c r="AC103" s="40"/>
      <c r="AD103" s="40"/>
      <c r="AE103" s="40"/>
      <c r="AT103" s="19" t="s">
        <v>213</v>
      </c>
      <c r="AU103" s="19" t="s">
        <v>82</v>
      </c>
    </row>
    <row r="104" spans="1:65" s="2" customFormat="1" ht="16.5" customHeight="1">
      <c r="A104" s="40"/>
      <c r="B104" s="41"/>
      <c r="C104" s="271" t="s">
        <v>193</v>
      </c>
      <c r="D104" s="271" t="s">
        <v>660</v>
      </c>
      <c r="E104" s="272" t="s">
        <v>1607</v>
      </c>
      <c r="F104" s="273" t="s">
        <v>1608</v>
      </c>
      <c r="G104" s="274" t="s">
        <v>1129</v>
      </c>
      <c r="H104" s="275">
        <v>1</v>
      </c>
      <c r="I104" s="276"/>
      <c r="J104" s="277">
        <f>ROUND(I104*H104,2)</f>
        <v>0</v>
      </c>
      <c r="K104" s="273" t="s">
        <v>202</v>
      </c>
      <c r="L104" s="278"/>
      <c r="M104" s="279" t="s">
        <v>19</v>
      </c>
      <c r="N104" s="280" t="s">
        <v>46</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199</v>
      </c>
      <c r="AT104" s="225" t="s">
        <v>660</v>
      </c>
      <c r="AU104" s="225" t="s">
        <v>82</v>
      </c>
      <c r="AY104" s="19" t="s">
        <v>147</v>
      </c>
      <c r="BE104" s="226">
        <f>IF(N104="základní",J104,0)</f>
        <v>0</v>
      </c>
      <c r="BF104" s="226">
        <f>IF(N104="snížená",J104,0)</f>
        <v>0</v>
      </c>
      <c r="BG104" s="226">
        <f>IF(N104="zákl. přenesená",J104,0)</f>
        <v>0</v>
      </c>
      <c r="BH104" s="226">
        <f>IF(N104="sníž. přenesená",J104,0)</f>
        <v>0</v>
      </c>
      <c r="BI104" s="226">
        <f>IF(N104="nulová",J104,0)</f>
        <v>0</v>
      </c>
      <c r="BJ104" s="19" t="s">
        <v>82</v>
      </c>
      <c r="BK104" s="226">
        <f>ROUND(I104*H104,2)</f>
        <v>0</v>
      </c>
      <c r="BL104" s="19" t="s">
        <v>155</v>
      </c>
      <c r="BM104" s="225" t="s">
        <v>1609</v>
      </c>
    </row>
    <row r="105" spans="1:47" s="2" customFormat="1" ht="12">
      <c r="A105" s="40"/>
      <c r="B105" s="41"/>
      <c r="C105" s="42"/>
      <c r="D105" s="234" t="s">
        <v>213</v>
      </c>
      <c r="E105" s="42"/>
      <c r="F105" s="265" t="s">
        <v>1610</v>
      </c>
      <c r="G105" s="42"/>
      <c r="H105" s="42"/>
      <c r="I105" s="229"/>
      <c r="J105" s="42"/>
      <c r="K105" s="42"/>
      <c r="L105" s="46"/>
      <c r="M105" s="230"/>
      <c r="N105" s="231"/>
      <c r="O105" s="86"/>
      <c r="P105" s="86"/>
      <c r="Q105" s="86"/>
      <c r="R105" s="86"/>
      <c r="S105" s="86"/>
      <c r="T105" s="87"/>
      <c r="U105" s="40"/>
      <c r="V105" s="40"/>
      <c r="W105" s="40"/>
      <c r="X105" s="40"/>
      <c r="Y105" s="40"/>
      <c r="Z105" s="40"/>
      <c r="AA105" s="40"/>
      <c r="AB105" s="40"/>
      <c r="AC105" s="40"/>
      <c r="AD105" s="40"/>
      <c r="AE105" s="40"/>
      <c r="AT105" s="19" t="s">
        <v>213</v>
      </c>
      <c r="AU105" s="19" t="s">
        <v>82</v>
      </c>
    </row>
    <row r="106" spans="1:65" s="2" customFormat="1" ht="16.5" customHeight="1">
      <c r="A106" s="40"/>
      <c r="B106" s="41"/>
      <c r="C106" s="271" t="s">
        <v>199</v>
      </c>
      <c r="D106" s="271" t="s">
        <v>660</v>
      </c>
      <c r="E106" s="272" t="s">
        <v>1611</v>
      </c>
      <c r="F106" s="273" t="s">
        <v>1612</v>
      </c>
      <c r="G106" s="274" t="s">
        <v>1129</v>
      </c>
      <c r="H106" s="275">
        <v>1</v>
      </c>
      <c r="I106" s="276"/>
      <c r="J106" s="277">
        <f>ROUND(I106*H106,2)</f>
        <v>0</v>
      </c>
      <c r="K106" s="273" t="s">
        <v>202</v>
      </c>
      <c r="L106" s="278"/>
      <c r="M106" s="279" t="s">
        <v>19</v>
      </c>
      <c r="N106" s="280" t="s">
        <v>46</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199</v>
      </c>
      <c r="AT106" s="225" t="s">
        <v>660</v>
      </c>
      <c r="AU106" s="225" t="s">
        <v>82</v>
      </c>
      <c r="AY106" s="19" t="s">
        <v>147</v>
      </c>
      <c r="BE106" s="226">
        <f>IF(N106="základní",J106,0)</f>
        <v>0</v>
      </c>
      <c r="BF106" s="226">
        <f>IF(N106="snížená",J106,0)</f>
        <v>0</v>
      </c>
      <c r="BG106" s="226">
        <f>IF(N106="zákl. přenesená",J106,0)</f>
        <v>0</v>
      </c>
      <c r="BH106" s="226">
        <f>IF(N106="sníž. přenesená",J106,0)</f>
        <v>0</v>
      </c>
      <c r="BI106" s="226">
        <f>IF(N106="nulová",J106,0)</f>
        <v>0</v>
      </c>
      <c r="BJ106" s="19" t="s">
        <v>82</v>
      </c>
      <c r="BK106" s="226">
        <f>ROUND(I106*H106,2)</f>
        <v>0</v>
      </c>
      <c r="BL106" s="19" t="s">
        <v>155</v>
      </c>
      <c r="BM106" s="225" t="s">
        <v>1613</v>
      </c>
    </row>
    <row r="107" spans="1:47" s="2" customFormat="1" ht="12">
      <c r="A107" s="40"/>
      <c r="B107" s="41"/>
      <c r="C107" s="42"/>
      <c r="D107" s="234" t="s">
        <v>213</v>
      </c>
      <c r="E107" s="42"/>
      <c r="F107" s="265" t="s">
        <v>1614</v>
      </c>
      <c r="G107" s="42"/>
      <c r="H107" s="42"/>
      <c r="I107" s="229"/>
      <c r="J107" s="42"/>
      <c r="K107" s="42"/>
      <c r="L107" s="46"/>
      <c r="M107" s="230"/>
      <c r="N107" s="231"/>
      <c r="O107" s="86"/>
      <c r="P107" s="86"/>
      <c r="Q107" s="86"/>
      <c r="R107" s="86"/>
      <c r="S107" s="86"/>
      <c r="T107" s="87"/>
      <c r="U107" s="40"/>
      <c r="V107" s="40"/>
      <c r="W107" s="40"/>
      <c r="X107" s="40"/>
      <c r="Y107" s="40"/>
      <c r="Z107" s="40"/>
      <c r="AA107" s="40"/>
      <c r="AB107" s="40"/>
      <c r="AC107" s="40"/>
      <c r="AD107" s="40"/>
      <c r="AE107" s="40"/>
      <c r="AT107" s="19" t="s">
        <v>213</v>
      </c>
      <c r="AU107" s="19" t="s">
        <v>82</v>
      </c>
    </row>
    <row r="108" spans="1:65" s="2" customFormat="1" ht="16.5" customHeight="1">
      <c r="A108" s="40"/>
      <c r="B108" s="41"/>
      <c r="C108" s="271" t="s">
        <v>148</v>
      </c>
      <c r="D108" s="271" t="s">
        <v>660</v>
      </c>
      <c r="E108" s="272" t="s">
        <v>1615</v>
      </c>
      <c r="F108" s="273" t="s">
        <v>1616</v>
      </c>
      <c r="G108" s="274" t="s">
        <v>1129</v>
      </c>
      <c r="H108" s="275">
        <v>1</v>
      </c>
      <c r="I108" s="276"/>
      <c r="J108" s="277">
        <f>ROUND(I108*H108,2)</f>
        <v>0</v>
      </c>
      <c r="K108" s="273" t="s">
        <v>202</v>
      </c>
      <c r="L108" s="278"/>
      <c r="M108" s="279" t="s">
        <v>19</v>
      </c>
      <c r="N108" s="280" t="s">
        <v>46</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199</v>
      </c>
      <c r="AT108" s="225" t="s">
        <v>660</v>
      </c>
      <c r="AU108" s="225" t="s">
        <v>82</v>
      </c>
      <c r="AY108" s="19" t="s">
        <v>147</v>
      </c>
      <c r="BE108" s="226">
        <f>IF(N108="základní",J108,0)</f>
        <v>0</v>
      </c>
      <c r="BF108" s="226">
        <f>IF(N108="snížená",J108,0)</f>
        <v>0</v>
      </c>
      <c r="BG108" s="226">
        <f>IF(N108="zákl. přenesená",J108,0)</f>
        <v>0</v>
      </c>
      <c r="BH108" s="226">
        <f>IF(N108="sníž. přenesená",J108,0)</f>
        <v>0</v>
      </c>
      <c r="BI108" s="226">
        <f>IF(N108="nulová",J108,0)</f>
        <v>0</v>
      </c>
      <c r="BJ108" s="19" t="s">
        <v>82</v>
      </c>
      <c r="BK108" s="226">
        <f>ROUND(I108*H108,2)</f>
        <v>0</v>
      </c>
      <c r="BL108" s="19" t="s">
        <v>155</v>
      </c>
      <c r="BM108" s="225" t="s">
        <v>1617</v>
      </c>
    </row>
    <row r="109" spans="1:47" s="2" customFormat="1" ht="12">
      <c r="A109" s="40"/>
      <c r="B109" s="41"/>
      <c r="C109" s="42"/>
      <c r="D109" s="234" t="s">
        <v>213</v>
      </c>
      <c r="E109" s="42"/>
      <c r="F109" s="265" t="s">
        <v>1618</v>
      </c>
      <c r="G109" s="42"/>
      <c r="H109" s="42"/>
      <c r="I109" s="229"/>
      <c r="J109" s="42"/>
      <c r="K109" s="42"/>
      <c r="L109" s="46"/>
      <c r="M109" s="230"/>
      <c r="N109" s="231"/>
      <c r="O109" s="86"/>
      <c r="P109" s="86"/>
      <c r="Q109" s="86"/>
      <c r="R109" s="86"/>
      <c r="S109" s="86"/>
      <c r="T109" s="87"/>
      <c r="U109" s="40"/>
      <c r="V109" s="40"/>
      <c r="W109" s="40"/>
      <c r="X109" s="40"/>
      <c r="Y109" s="40"/>
      <c r="Z109" s="40"/>
      <c r="AA109" s="40"/>
      <c r="AB109" s="40"/>
      <c r="AC109" s="40"/>
      <c r="AD109" s="40"/>
      <c r="AE109" s="40"/>
      <c r="AT109" s="19" t="s">
        <v>213</v>
      </c>
      <c r="AU109" s="19" t="s">
        <v>82</v>
      </c>
    </row>
    <row r="110" spans="1:65" s="2" customFormat="1" ht="16.5" customHeight="1">
      <c r="A110" s="40"/>
      <c r="B110" s="41"/>
      <c r="C110" s="271" t="s">
        <v>215</v>
      </c>
      <c r="D110" s="271" t="s">
        <v>660</v>
      </c>
      <c r="E110" s="272" t="s">
        <v>1619</v>
      </c>
      <c r="F110" s="273" t="s">
        <v>1620</v>
      </c>
      <c r="G110" s="274" t="s">
        <v>1129</v>
      </c>
      <c r="H110" s="275">
        <v>2</v>
      </c>
      <c r="I110" s="276"/>
      <c r="J110" s="277">
        <f>ROUND(I110*H110,2)</f>
        <v>0</v>
      </c>
      <c r="K110" s="273" t="s">
        <v>202</v>
      </c>
      <c r="L110" s="278"/>
      <c r="M110" s="279" t="s">
        <v>19</v>
      </c>
      <c r="N110" s="280" t="s">
        <v>46</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199</v>
      </c>
      <c r="AT110" s="225" t="s">
        <v>660</v>
      </c>
      <c r="AU110" s="225" t="s">
        <v>82</v>
      </c>
      <c r="AY110" s="19" t="s">
        <v>147</v>
      </c>
      <c r="BE110" s="226">
        <f>IF(N110="základní",J110,0)</f>
        <v>0</v>
      </c>
      <c r="BF110" s="226">
        <f>IF(N110="snížená",J110,0)</f>
        <v>0</v>
      </c>
      <c r="BG110" s="226">
        <f>IF(N110="zákl. přenesená",J110,0)</f>
        <v>0</v>
      </c>
      <c r="BH110" s="226">
        <f>IF(N110="sníž. přenesená",J110,0)</f>
        <v>0</v>
      </c>
      <c r="BI110" s="226">
        <f>IF(N110="nulová",J110,0)</f>
        <v>0</v>
      </c>
      <c r="BJ110" s="19" t="s">
        <v>82</v>
      </c>
      <c r="BK110" s="226">
        <f>ROUND(I110*H110,2)</f>
        <v>0</v>
      </c>
      <c r="BL110" s="19" t="s">
        <v>155</v>
      </c>
      <c r="BM110" s="225" t="s">
        <v>1621</v>
      </c>
    </row>
    <row r="111" spans="1:47" s="2" customFormat="1" ht="12">
      <c r="A111" s="40"/>
      <c r="B111" s="41"/>
      <c r="C111" s="42"/>
      <c r="D111" s="234" t="s">
        <v>213</v>
      </c>
      <c r="E111" s="42"/>
      <c r="F111" s="265" t="s">
        <v>1622</v>
      </c>
      <c r="G111" s="42"/>
      <c r="H111" s="42"/>
      <c r="I111" s="229"/>
      <c r="J111" s="42"/>
      <c r="K111" s="42"/>
      <c r="L111" s="46"/>
      <c r="M111" s="230"/>
      <c r="N111" s="231"/>
      <c r="O111" s="86"/>
      <c r="P111" s="86"/>
      <c r="Q111" s="86"/>
      <c r="R111" s="86"/>
      <c r="S111" s="86"/>
      <c r="T111" s="87"/>
      <c r="U111" s="40"/>
      <c r="V111" s="40"/>
      <c r="W111" s="40"/>
      <c r="X111" s="40"/>
      <c r="Y111" s="40"/>
      <c r="Z111" s="40"/>
      <c r="AA111" s="40"/>
      <c r="AB111" s="40"/>
      <c r="AC111" s="40"/>
      <c r="AD111" s="40"/>
      <c r="AE111" s="40"/>
      <c r="AT111" s="19" t="s">
        <v>213</v>
      </c>
      <c r="AU111" s="19" t="s">
        <v>82</v>
      </c>
    </row>
    <row r="112" spans="1:65" s="2" customFormat="1" ht="16.5" customHeight="1">
      <c r="A112" s="40"/>
      <c r="B112" s="41"/>
      <c r="C112" s="271" t="s">
        <v>219</v>
      </c>
      <c r="D112" s="271" t="s">
        <v>660</v>
      </c>
      <c r="E112" s="272" t="s">
        <v>1623</v>
      </c>
      <c r="F112" s="273" t="s">
        <v>1624</v>
      </c>
      <c r="G112" s="274" t="s">
        <v>1129</v>
      </c>
      <c r="H112" s="275">
        <v>2</v>
      </c>
      <c r="I112" s="276"/>
      <c r="J112" s="277">
        <f>ROUND(I112*H112,2)</f>
        <v>0</v>
      </c>
      <c r="K112" s="273" t="s">
        <v>202</v>
      </c>
      <c r="L112" s="278"/>
      <c r="M112" s="279" t="s">
        <v>19</v>
      </c>
      <c r="N112" s="280" t="s">
        <v>46</v>
      </c>
      <c r="O112" s="86"/>
      <c r="P112" s="223">
        <f>O112*H112</f>
        <v>0</v>
      </c>
      <c r="Q112" s="223">
        <v>0</v>
      </c>
      <c r="R112" s="223">
        <f>Q112*H112</f>
        <v>0</v>
      </c>
      <c r="S112" s="223">
        <v>0</v>
      </c>
      <c r="T112" s="224">
        <f>S112*H112</f>
        <v>0</v>
      </c>
      <c r="U112" s="40"/>
      <c r="V112" s="40"/>
      <c r="W112" s="40"/>
      <c r="X112" s="40"/>
      <c r="Y112" s="40"/>
      <c r="Z112" s="40"/>
      <c r="AA112" s="40"/>
      <c r="AB112" s="40"/>
      <c r="AC112" s="40"/>
      <c r="AD112" s="40"/>
      <c r="AE112" s="40"/>
      <c r="AR112" s="225" t="s">
        <v>199</v>
      </c>
      <c r="AT112" s="225" t="s">
        <v>660</v>
      </c>
      <c r="AU112" s="225" t="s">
        <v>82</v>
      </c>
      <c r="AY112" s="19" t="s">
        <v>147</v>
      </c>
      <c r="BE112" s="226">
        <f>IF(N112="základní",J112,0)</f>
        <v>0</v>
      </c>
      <c r="BF112" s="226">
        <f>IF(N112="snížená",J112,0)</f>
        <v>0</v>
      </c>
      <c r="BG112" s="226">
        <f>IF(N112="zákl. přenesená",J112,0)</f>
        <v>0</v>
      </c>
      <c r="BH112" s="226">
        <f>IF(N112="sníž. přenesená",J112,0)</f>
        <v>0</v>
      </c>
      <c r="BI112" s="226">
        <f>IF(N112="nulová",J112,0)</f>
        <v>0</v>
      </c>
      <c r="BJ112" s="19" t="s">
        <v>82</v>
      </c>
      <c r="BK112" s="226">
        <f>ROUND(I112*H112,2)</f>
        <v>0</v>
      </c>
      <c r="BL112" s="19" t="s">
        <v>155</v>
      </c>
      <c r="BM112" s="225" t="s">
        <v>1625</v>
      </c>
    </row>
    <row r="113" spans="1:47" s="2" customFormat="1" ht="12">
      <c r="A113" s="40"/>
      <c r="B113" s="41"/>
      <c r="C113" s="42"/>
      <c r="D113" s="234" t="s">
        <v>213</v>
      </c>
      <c r="E113" s="42"/>
      <c r="F113" s="265" t="s">
        <v>1626</v>
      </c>
      <c r="G113" s="42"/>
      <c r="H113" s="42"/>
      <c r="I113" s="229"/>
      <c r="J113" s="42"/>
      <c r="K113" s="42"/>
      <c r="L113" s="46"/>
      <c r="M113" s="230"/>
      <c r="N113" s="231"/>
      <c r="O113" s="86"/>
      <c r="P113" s="86"/>
      <c r="Q113" s="86"/>
      <c r="R113" s="86"/>
      <c r="S113" s="86"/>
      <c r="T113" s="87"/>
      <c r="U113" s="40"/>
      <c r="V113" s="40"/>
      <c r="W113" s="40"/>
      <c r="X113" s="40"/>
      <c r="Y113" s="40"/>
      <c r="Z113" s="40"/>
      <c r="AA113" s="40"/>
      <c r="AB113" s="40"/>
      <c r="AC113" s="40"/>
      <c r="AD113" s="40"/>
      <c r="AE113" s="40"/>
      <c r="AT113" s="19" t="s">
        <v>213</v>
      </c>
      <c r="AU113" s="19" t="s">
        <v>82</v>
      </c>
    </row>
    <row r="114" spans="1:65" s="2" customFormat="1" ht="16.5" customHeight="1">
      <c r="A114" s="40"/>
      <c r="B114" s="41"/>
      <c r="C114" s="271" t="s">
        <v>223</v>
      </c>
      <c r="D114" s="271" t="s">
        <v>660</v>
      </c>
      <c r="E114" s="272" t="s">
        <v>1627</v>
      </c>
      <c r="F114" s="273" t="s">
        <v>1628</v>
      </c>
      <c r="G114" s="274" t="s">
        <v>1129</v>
      </c>
      <c r="H114" s="275">
        <v>3</v>
      </c>
      <c r="I114" s="276"/>
      <c r="J114" s="277">
        <f>ROUND(I114*H114,2)</f>
        <v>0</v>
      </c>
      <c r="K114" s="273" t="s">
        <v>202</v>
      </c>
      <c r="L114" s="278"/>
      <c r="M114" s="279" t="s">
        <v>19</v>
      </c>
      <c r="N114" s="280" t="s">
        <v>46</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199</v>
      </c>
      <c r="AT114" s="225" t="s">
        <v>660</v>
      </c>
      <c r="AU114" s="225" t="s">
        <v>82</v>
      </c>
      <c r="AY114" s="19" t="s">
        <v>147</v>
      </c>
      <c r="BE114" s="226">
        <f>IF(N114="základní",J114,0)</f>
        <v>0</v>
      </c>
      <c r="BF114" s="226">
        <f>IF(N114="snížená",J114,0)</f>
        <v>0</v>
      </c>
      <c r="BG114" s="226">
        <f>IF(N114="zákl. přenesená",J114,0)</f>
        <v>0</v>
      </c>
      <c r="BH114" s="226">
        <f>IF(N114="sníž. přenesená",J114,0)</f>
        <v>0</v>
      </c>
      <c r="BI114" s="226">
        <f>IF(N114="nulová",J114,0)</f>
        <v>0</v>
      </c>
      <c r="BJ114" s="19" t="s">
        <v>82</v>
      </c>
      <c r="BK114" s="226">
        <f>ROUND(I114*H114,2)</f>
        <v>0</v>
      </c>
      <c r="BL114" s="19" t="s">
        <v>155</v>
      </c>
      <c r="BM114" s="225" t="s">
        <v>1629</v>
      </c>
    </row>
    <row r="115" spans="1:47" s="2" customFormat="1" ht="12">
      <c r="A115" s="40"/>
      <c r="B115" s="41"/>
      <c r="C115" s="42"/>
      <c r="D115" s="234" t="s">
        <v>213</v>
      </c>
      <c r="E115" s="42"/>
      <c r="F115" s="265" t="s">
        <v>1630</v>
      </c>
      <c r="G115" s="42"/>
      <c r="H115" s="42"/>
      <c r="I115" s="229"/>
      <c r="J115" s="42"/>
      <c r="K115" s="42"/>
      <c r="L115" s="46"/>
      <c r="M115" s="230"/>
      <c r="N115" s="231"/>
      <c r="O115" s="86"/>
      <c r="P115" s="86"/>
      <c r="Q115" s="86"/>
      <c r="R115" s="86"/>
      <c r="S115" s="86"/>
      <c r="T115" s="87"/>
      <c r="U115" s="40"/>
      <c r="V115" s="40"/>
      <c r="W115" s="40"/>
      <c r="X115" s="40"/>
      <c r="Y115" s="40"/>
      <c r="Z115" s="40"/>
      <c r="AA115" s="40"/>
      <c r="AB115" s="40"/>
      <c r="AC115" s="40"/>
      <c r="AD115" s="40"/>
      <c r="AE115" s="40"/>
      <c r="AT115" s="19" t="s">
        <v>213</v>
      </c>
      <c r="AU115" s="19" t="s">
        <v>82</v>
      </c>
    </row>
    <row r="116" spans="1:65" s="2" customFormat="1" ht="16.5" customHeight="1">
      <c r="A116" s="40"/>
      <c r="B116" s="41"/>
      <c r="C116" s="271" t="s">
        <v>227</v>
      </c>
      <c r="D116" s="271" t="s">
        <v>660</v>
      </c>
      <c r="E116" s="272" t="s">
        <v>1631</v>
      </c>
      <c r="F116" s="273" t="s">
        <v>1632</v>
      </c>
      <c r="G116" s="274" t="s">
        <v>1129</v>
      </c>
      <c r="H116" s="275">
        <v>1</v>
      </c>
      <c r="I116" s="276"/>
      <c r="J116" s="277">
        <f>ROUND(I116*H116,2)</f>
        <v>0</v>
      </c>
      <c r="K116" s="273" t="s">
        <v>202</v>
      </c>
      <c r="L116" s="278"/>
      <c r="M116" s="279" t="s">
        <v>19</v>
      </c>
      <c r="N116" s="280" t="s">
        <v>46</v>
      </c>
      <c r="O116" s="86"/>
      <c r="P116" s="223">
        <f>O116*H116</f>
        <v>0</v>
      </c>
      <c r="Q116" s="223">
        <v>0</v>
      </c>
      <c r="R116" s="223">
        <f>Q116*H116</f>
        <v>0</v>
      </c>
      <c r="S116" s="223">
        <v>0</v>
      </c>
      <c r="T116" s="224">
        <f>S116*H116</f>
        <v>0</v>
      </c>
      <c r="U116" s="40"/>
      <c r="V116" s="40"/>
      <c r="W116" s="40"/>
      <c r="X116" s="40"/>
      <c r="Y116" s="40"/>
      <c r="Z116" s="40"/>
      <c r="AA116" s="40"/>
      <c r="AB116" s="40"/>
      <c r="AC116" s="40"/>
      <c r="AD116" s="40"/>
      <c r="AE116" s="40"/>
      <c r="AR116" s="225" t="s">
        <v>199</v>
      </c>
      <c r="AT116" s="225" t="s">
        <v>660</v>
      </c>
      <c r="AU116" s="225" t="s">
        <v>82</v>
      </c>
      <c r="AY116" s="19" t="s">
        <v>147</v>
      </c>
      <c r="BE116" s="226">
        <f>IF(N116="základní",J116,0)</f>
        <v>0</v>
      </c>
      <c r="BF116" s="226">
        <f>IF(N116="snížená",J116,0)</f>
        <v>0</v>
      </c>
      <c r="BG116" s="226">
        <f>IF(N116="zákl. přenesená",J116,0)</f>
        <v>0</v>
      </c>
      <c r="BH116" s="226">
        <f>IF(N116="sníž. přenesená",J116,0)</f>
        <v>0</v>
      </c>
      <c r="BI116" s="226">
        <f>IF(N116="nulová",J116,0)</f>
        <v>0</v>
      </c>
      <c r="BJ116" s="19" t="s">
        <v>82</v>
      </c>
      <c r="BK116" s="226">
        <f>ROUND(I116*H116,2)</f>
        <v>0</v>
      </c>
      <c r="BL116" s="19" t="s">
        <v>155</v>
      </c>
      <c r="BM116" s="225" t="s">
        <v>1633</v>
      </c>
    </row>
    <row r="117" spans="1:47" s="2" customFormat="1" ht="12">
      <c r="A117" s="40"/>
      <c r="B117" s="41"/>
      <c r="C117" s="42"/>
      <c r="D117" s="234" t="s">
        <v>213</v>
      </c>
      <c r="E117" s="42"/>
      <c r="F117" s="265" t="s">
        <v>1634</v>
      </c>
      <c r="G117" s="42"/>
      <c r="H117" s="42"/>
      <c r="I117" s="229"/>
      <c r="J117" s="42"/>
      <c r="K117" s="42"/>
      <c r="L117" s="46"/>
      <c r="M117" s="230"/>
      <c r="N117" s="231"/>
      <c r="O117" s="86"/>
      <c r="P117" s="86"/>
      <c r="Q117" s="86"/>
      <c r="R117" s="86"/>
      <c r="S117" s="86"/>
      <c r="T117" s="87"/>
      <c r="U117" s="40"/>
      <c r="V117" s="40"/>
      <c r="W117" s="40"/>
      <c r="X117" s="40"/>
      <c r="Y117" s="40"/>
      <c r="Z117" s="40"/>
      <c r="AA117" s="40"/>
      <c r="AB117" s="40"/>
      <c r="AC117" s="40"/>
      <c r="AD117" s="40"/>
      <c r="AE117" s="40"/>
      <c r="AT117" s="19" t="s">
        <v>213</v>
      </c>
      <c r="AU117" s="19" t="s">
        <v>82</v>
      </c>
    </row>
    <row r="118" spans="1:65" s="2" customFormat="1" ht="16.5" customHeight="1">
      <c r="A118" s="40"/>
      <c r="B118" s="41"/>
      <c r="C118" s="271" t="s">
        <v>233</v>
      </c>
      <c r="D118" s="271" t="s">
        <v>660</v>
      </c>
      <c r="E118" s="272" t="s">
        <v>1635</v>
      </c>
      <c r="F118" s="273" t="s">
        <v>1636</v>
      </c>
      <c r="G118" s="274" t="s">
        <v>1129</v>
      </c>
      <c r="H118" s="275">
        <v>2</v>
      </c>
      <c r="I118" s="276"/>
      <c r="J118" s="277">
        <f>ROUND(I118*H118,2)</f>
        <v>0</v>
      </c>
      <c r="K118" s="273" t="s">
        <v>202</v>
      </c>
      <c r="L118" s="278"/>
      <c r="M118" s="279" t="s">
        <v>19</v>
      </c>
      <c r="N118" s="280" t="s">
        <v>46</v>
      </c>
      <c r="O118" s="86"/>
      <c r="P118" s="223">
        <f>O118*H118</f>
        <v>0</v>
      </c>
      <c r="Q118" s="223">
        <v>0</v>
      </c>
      <c r="R118" s="223">
        <f>Q118*H118</f>
        <v>0</v>
      </c>
      <c r="S118" s="223">
        <v>0</v>
      </c>
      <c r="T118" s="224">
        <f>S118*H118</f>
        <v>0</v>
      </c>
      <c r="U118" s="40"/>
      <c r="V118" s="40"/>
      <c r="W118" s="40"/>
      <c r="X118" s="40"/>
      <c r="Y118" s="40"/>
      <c r="Z118" s="40"/>
      <c r="AA118" s="40"/>
      <c r="AB118" s="40"/>
      <c r="AC118" s="40"/>
      <c r="AD118" s="40"/>
      <c r="AE118" s="40"/>
      <c r="AR118" s="225" t="s">
        <v>199</v>
      </c>
      <c r="AT118" s="225" t="s">
        <v>660</v>
      </c>
      <c r="AU118" s="225" t="s">
        <v>82</v>
      </c>
      <c r="AY118" s="19" t="s">
        <v>147</v>
      </c>
      <c r="BE118" s="226">
        <f>IF(N118="základní",J118,0)</f>
        <v>0</v>
      </c>
      <c r="BF118" s="226">
        <f>IF(N118="snížená",J118,0)</f>
        <v>0</v>
      </c>
      <c r="BG118" s="226">
        <f>IF(N118="zákl. přenesená",J118,0)</f>
        <v>0</v>
      </c>
      <c r="BH118" s="226">
        <f>IF(N118="sníž. přenesená",J118,0)</f>
        <v>0</v>
      </c>
      <c r="BI118" s="226">
        <f>IF(N118="nulová",J118,0)</f>
        <v>0</v>
      </c>
      <c r="BJ118" s="19" t="s">
        <v>82</v>
      </c>
      <c r="BK118" s="226">
        <f>ROUND(I118*H118,2)</f>
        <v>0</v>
      </c>
      <c r="BL118" s="19" t="s">
        <v>155</v>
      </c>
      <c r="BM118" s="225" t="s">
        <v>1637</v>
      </c>
    </row>
    <row r="119" spans="1:47" s="2" customFormat="1" ht="12">
      <c r="A119" s="40"/>
      <c r="B119" s="41"/>
      <c r="C119" s="42"/>
      <c r="D119" s="234" t="s">
        <v>213</v>
      </c>
      <c r="E119" s="42"/>
      <c r="F119" s="265" t="s">
        <v>1638</v>
      </c>
      <c r="G119" s="42"/>
      <c r="H119" s="42"/>
      <c r="I119" s="229"/>
      <c r="J119" s="42"/>
      <c r="K119" s="42"/>
      <c r="L119" s="46"/>
      <c r="M119" s="230"/>
      <c r="N119" s="231"/>
      <c r="O119" s="86"/>
      <c r="P119" s="86"/>
      <c r="Q119" s="86"/>
      <c r="R119" s="86"/>
      <c r="S119" s="86"/>
      <c r="T119" s="87"/>
      <c r="U119" s="40"/>
      <c r="V119" s="40"/>
      <c r="W119" s="40"/>
      <c r="X119" s="40"/>
      <c r="Y119" s="40"/>
      <c r="Z119" s="40"/>
      <c r="AA119" s="40"/>
      <c r="AB119" s="40"/>
      <c r="AC119" s="40"/>
      <c r="AD119" s="40"/>
      <c r="AE119" s="40"/>
      <c r="AT119" s="19" t="s">
        <v>213</v>
      </c>
      <c r="AU119" s="19" t="s">
        <v>82</v>
      </c>
    </row>
    <row r="120" spans="1:65" s="2" customFormat="1" ht="16.5" customHeight="1">
      <c r="A120" s="40"/>
      <c r="B120" s="41"/>
      <c r="C120" s="271" t="s">
        <v>8</v>
      </c>
      <c r="D120" s="271" t="s">
        <v>660</v>
      </c>
      <c r="E120" s="272" t="s">
        <v>1639</v>
      </c>
      <c r="F120" s="273" t="s">
        <v>1640</v>
      </c>
      <c r="G120" s="274" t="s">
        <v>210</v>
      </c>
      <c r="H120" s="275">
        <v>1</v>
      </c>
      <c r="I120" s="276"/>
      <c r="J120" s="277">
        <f>ROUND(I120*H120,2)</f>
        <v>0</v>
      </c>
      <c r="K120" s="273" t="s">
        <v>202</v>
      </c>
      <c r="L120" s="278"/>
      <c r="M120" s="279" t="s">
        <v>19</v>
      </c>
      <c r="N120" s="280" t="s">
        <v>46</v>
      </c>
      <c r="O120" s="86"/>
      <c r="P120" s="223">
        <f>O120*H120</f>
        <v>0</v>
      </c>
      <c r="Q120" s="223">
        <v>0</v>
      </c>
      <c r="R120" s="223">
        <f>Q120*H120</f>
        <v>0</v>
      </c>
      <c r="S120" s="223">
        <v>0</v>
      </c>
      <c r="T120" s="224">
        <f>S120*H120</f>
        <v>0</v>
      </c>
      <c r="U120" s="40"/>
      <c r="V120" s="40"/>
      <c r="W120" s="40"/>
      <c r="X120" s="40"/>
      <c r="Y120" s="40"/>
      <c r="Z120" s="40"/>
      <c r="AA120" s="40"/>
      <c r="AB120" s="40"/>
      <c r="AC120" s="40"/>
      <c r="AD120" s="40"/>
      <c r="AE120" s="40"/>
      <c r="AR120" s="225" t="s">
        <v>199</v>
      </c>
      <c r="AT120" s="225" t="s">
        <v>660</v>
      </c>
      <c r="AU120" s="225" t="s">
        <v>82</v>
      </c>
      <c r="AY120" s="19" t="s">
        <v>147</v>
      </c>
      <c r="BE120" s="226">
        <f>IF(N120="základní",J120,0)</f>
        <v>0</v>
      </c>
      <c r="BF120" s="226">
        <f>IF(N120="snížená",J120,0)</f>
        <v>0</v>
      </c>
      <c r="BG120" s="226">
        <f>IF(N120="zákl. přenesená",J120,0)</f>
        <v>0</v>
      </c>
      <c r="BH120" s="226">
        <f>IF(N120="sníž. přenesená",J120,0)</f>
        <v>0</v>
      </c>
      <c r="BI120" s="226">
        <f>IF(N120="nulová",J120,0)</f>
        <v>0</v>
      </c>
      <c r="BJ120" s="19" t="s">
        <v>82</v>
      </c>
      <c r="BK120" s="226">
        <f>ROUND(I120*H120,2)</f>
        <v>0</v>
      </c>
      <c r="BL120" s="19" t="s">
        <v>155</v>
      </c>
      <c r="BM120" s="225" t="s">
        <v>1641</v>
      </c>
    </row>
    <row r="121" spans="1:47" s="2" customFormat="1" ht="12">
      <c r="A121" s="40"/>
      <c r="B121" s="41"/>
      <c r="C121" s="42"/>
      <c r="D121" s="234" t="s">
        <v>213</v>
      </c>
      <c r="E121" s="42"/>
      <c r="F121" s="265" t="s">
        <v>1642</v>
      </c>
      <c r="G121" s="42"/>
      <c r="H121" s="42"/>
      <c r="I121" s="229"/>
      <c r="J121" s="42"/>
      <c r="K121" s="42"/>
      <c r="L121" s="46"/>
      <c r="M121" s="230"/>
      <c r="N121" s="231"/>
      <c r="O121" s="86"/>
      <c r="P121" s="86"/>
      <c r="Q121" s="86"/>
      <c r="R121" s="86"/>
      <c r="S121" s="86"/>
      <c r="T121" s="87"/>
      <c r="U121" s="40"/>
      <c r="V121" s="40"/>
      <c r="W121" s="40"/>
      <c r="X121" s="40"/>
      <c r="Y121" s="40"/>
      <c r="Z121" s="40"/>
      <c r="AA121" s="40"/>
      <c r="AB121" s="40"/>
      <c r="AC121" s="40"/>
      <c r="AD121" s="40"/>
      <c r="AE121" s="40"/>
      <c r="AT121" s="19" t="s">
        <v>213</v>
      </c>
      <c r="AU121" s="19" t="s">
        <v>82</v>
      </c>
    </row>
    <row r="122" spans="1:63" s="12" customFormat="1" ht="25.9" customHeight="1">
      <c r="A122" s="12"/>
      <c r="B122" s="198"/>
      <c r="C122" s="199"/>
      <c r="D122" s="200" t="s">
        <v>74</v>
      </c>
      <c r="E122" s="201" t="s">
        <v>1643</v>
      </c>
      <c r="F122" s="201" t="s">
        <v>1644</v>
      </c>
      <c r="G122" s="199"/>
      <c r="H122" s="199"/>
      <c r="I122" s="202"/>
      <c r="J122" s="203">
        <f>BK122</f>
        <v>0</v>
      </c>
      <c r="K122" s="199"/>
      <c r="L122" s="204"/>
      <c r="M122" s="205"/>
      <c r="N122" s="206"/>
      <c r="O122" s="206"/>
      <c r="P122" s="207">
        <f>SUM(P123:P130)</f>
        <v>0</v>
      </c>
      <c r="Q122" s="206"/>
      <c r="R122" s="207">
        <f>SUM(R123:R130)</f>
        <v>0</v>
      </c>
      <c r="S122" s="206"/>
      <c r="T122" s="208">
        <f>SUM(T123:T130)</f>
        <v>0</v>
      </c>
      <c r="U122" s="12"/>
      <c r="V122" s="12"/>
      <c r="W122" s="12"/>
      <c r="X122" s="12"/>
      <c r="Y122" s="12"/>
      <c r="Z122" s="12"/>
      <c r="AA122" s="12"/>
      <c r="AB122" s="12"/>
      <c r="AC122" s="12"/>
      <c r="AD122" s="12"/>
      <c r="AE122" s="12"/>
      <c r="AR122" s="209" t="s">
        <v>82</v>
      </c>
      <c r="AT122" s="210" t="s">
        <v>74</v>
      </c>
      <c r="AU122" s="210" t="s">
        <v>75</v>
      </c>
      <c r="AY122" s="209" t="s">
        <v>147</v>
      </c>
      <c r="BK122" s="211">
        <f>SUM(BK123:BK130)</f>
        <v>0</v>
      </c>
    </row>
    <row r="123" spans="1:65" s="2" customFormat="1" ht="16.5" customHeight="1">
      <c r="A123" s="40"/>
      <c r="B123" s="41"/>
      <c r="C123" s="271" t="s">
        <v>211</v>
      </c>
      <c r="D123" s="271" t="s">
        <v>660</v>
      </c>
      <c r="E123" s="272" t="s">
        <v>1645</v>
      </c>
      <c r="F123" s="273" t="s">
        <v>1646</v>
      </c>
      <c r="G123" s="274" t="s">
        <v>1129</v>
      </c>
      <c r="H123" s="275">
        <v>2</v>
      </c>
      <c r="I123" s="276"/>
      <c r="J123" s="277">
        <f>ROUND(I123*H123,2)</f>
        <v>0</v>
      </c>
      <c r="K123" s="273" t="s">
        <v>202</v>
      </c>
      <c r="L123" s="278"/>
      <c r="M123" s="279" t="s">
        <v>19</v>
      </c>
      <c r="N123" s="280" t="s">
        <v>46</v>
      </c>
      <c r="O123" s="86"/>
      <c r="P123" s="223">
        <f>O123*H123</f>
        <v>0</v>
      </c>
      <c r="Q123" s="223">
        <v>0</v>
      </c>
      <c r="R123" s="223">
        <f>Q123*H123</f>
        <v>0</v>
      </c>
      <c r="S123" s="223">
        <v>0</v>
      </c>
      <c r="T123" s="224">
        <f>S123*H123</f>
        <v>0</v>
      </c>
      <c r="U123" s="40"/>
      <c r="V123" s="40"/>
      <c r="W123" s="40"/>
      <c r="X123" s="40"/>
      <c r="Y123" s="40"/>
      <c r="Z123" s="40"/>
      <c r="AA123" s="40"/>
      <c r="AB123" s="40"/>
      <c r="AC123" s="40"/>
      <c r="AD123" s="40"/>
      <c r="AE123" s="40"/>
      <c r="AR123" s="225" t="s">
        <v>199</v>
      </c>
      <c r="AT123" s="225" t="s">
        <v>660</v>
      </c>
      <c r="AU123" s="225" t="s">
        <v>82</v>
      </c>
      <c r="AY123" s="19" t="s">
        <v>147</v>
      </c>
      <c r="BE123" s="226">
        <f>IF(N123="základní",J123,0)</f>
        <v>0</v>
      </c>
      <c r="BF123" s="226">
        <f>IF(N123="snížená",J123,0)</f>
        <v>0</v>
      </c>
      <c r="BG123" s="226">
        <f>IF(N123="zákl. přenesená",J123,0)</f>
        <v>0</v>
      </c>
      <c r="BH123" s="226">
        <f>IF(N123="sníž. přenesená",J123,0)</f>
        <v>0</v>
      </c>
      <c r="BI123" s="226">
        <f>IF(N123="nulová",J123,0)</f>
        <v>0</v>
      </c>
      <c r="BJ123" s="19" t="s">
        <v>82</v>
      </c>
      <c r="BK123" s="226">
        <f>ROUND(I123*H123,2)</f>
        <v>0</v>
      </c>
      <c r="BL123" s="19" t="s">
        <v>155</v>
      </c>
      <c r="BM123" s="225" t="s">
        <v>1647</v>
      </c>
    </row>
    <row r="124" spans="1:47" s="2" customFormat="1" ht="12">
      <c r="A124" s="40"/>
      <c r="B124" s="41"/>
      <c r="C124" s="42"/>
      <c r="D124" s="234" t="s">
        <v>213</v>
      </c>
      <c r="E124" s="42"/>
      <c r="F124" s="265" t="s">
        <v>1648</v>
      </c>
      <c r="G124" s="42"/>
      <c r="H124" s="42"/>
      <c r="I124" s="229"/>
      <c r="J124" s="42"/>
      <c r="K124" s="42"/>
      <c r="L124" s="46"/>
      <c r="M124" s="230"/>
      <c r="N124" s="231"/>
      <c r="O124" s="86"/>
      <c r="P124" s="86"/>
      <c r="Q124" s="86"/>
      <c r="R124" s="86"/>
      <c r="S124" s="86"/>
      <c r="T124" s="87"/>
      <c r="U124" s="40"/>
      <c r="V124" s="40"/>
      <c r="W124" s="40"/>
      <c r="X124" s="40"/>
      <c r="Y124" s="40"/>
      <c r="Z124" s="40"/>
      <c r="AA124" s="40"/>
      <c r="AB124" s="40"/>
      <c r="AC124" s="40"/>
      <c r="AD124" s="40"/>
      <c r="AE124" s="40"/>
      <c r="AT124" s="19" t="s">
        <v>213</v>
      </c>
      <c r="AU124" s="19" t="s">
        <v>82</v>
      </c>
    </row>
    <row r="125" spans="1:65" s="2" customFormat="1" ht="16.5" customHeight="1">
      <c r="A125" s="40"/>
      <c r="B125" s="41"/>
      <c r="C125" s="271" t="s">
        <v>259</v>
      </c>
      <c r="D125" s="271" t="s">
        <v>660</v>
      </c>
      <c r="E125" s="272" t="s">
        <v>1649</v>
      </c>
      <c r="F125" s="273" t="s">
        <v>1650</v>
      </c>
      <c r="G125" s="274" t="s">
        <v>1129</v>
      </c>
      <c r="H125" s="275">
        <v>2</v>
      </c>
      <c r="I125" s="276"/>
      <c r="J125" s="277">
        <f>ROUND(I125*H125,2)</f>
        <v>0</v>
      </c>
      <c r="K125" s="273" t="s">
        <v>202</v>
      </c>
      <c r="L125" s="278"/>
      <c r="M125" s="279" t="s">
        <v>19</v>
      </c>
      <c r="N125" s="280" t="s">
        <v>46</v>
      </c>
      <c r="O125" s="86"/>
      <c r="P125" s="223">
        <f>O125*H125</f>
        <v>0</v>
      </c>
      <c r="Q125" s="223">
        <v>0</v>
      </c>
      <c r="R125" s="223">
        <f>Q125*H125</f>
        <v>0</v>
      </c>
      <c r="S125" s="223">
        <v>0</v>
      </c>
      <c r="T125" s="224">
        <f>S125*H125</f>
        <v>0</v>
      </c>
      <c r="U125" s="40"/>
      <c r="V125" s="40"/>
      <c r="W125" s="40"/>
      <c r="X125" s="40"/>
      <c r="Y125" s="40"/>
      <c r="Z125" s="40"/>
      <c r="AA125" s="40"/>
      <c r="AB125" s="40"/>
      <c r="AC125" s="40"/>
      <c r="AD125" s="40"/>
      <c r="AE125" s="40"/>
      <c r="AR125" s="225" t="s">
        <v>199</v>
      </c>
      <c r="AT125" s="225" t="s">
        <v>660</v>
      </c>
      <c r="AU125" s="225" t="s">
        <v>82</v>
      </c>
      <c r="AY125" s="19" t="s">
        <v>147</v>
      </c>
      <c r="BE125" s="226">
        <f>IF(N125="základní",J125,0)</f>
        <v>0</v>
      </c>
      <c r="BF125" s="226">
        <f>IF(N125="snížená",J125,0)</f>
        <v>0</v>
      </c>
      <c r="BG125" s="226">
        <f>IF(N125="zákl. přenesená",J125,0)</f>
        <v>0</v>
      </c>
      <c r="BH125" s="226">
        <f>IF(N125="sníž. přenesená",J125,0)</f>
        <v>0</v>
      </c>
      <c r="BI125" s="226">
        <f>IF(N125="nulová",J125,0)</f>
        <v>0</v>
      </c>
      <c r="BJ125" s="19" t="s">
        <v>82</v>
      </c>
      <c r="BK125" s="226">
        <f>ROUND(I125*H125,2)</f>
        <v>0</v>
      </c>
      <c r="BL125" s="19" t="s">
        <v>155</v>
      </c>
      <c r="BM125" s="225" t="s">
        <v>1651</v>
      </c>
    </row>
    <row r="126" spans="1:47" s="2" customFormat="1" ht="12">
      <c r="A126" s="40"/>
      <c r="B126" s="41"/>
      <c r="C126" s="42"/>
      <c r="D126" s="234" t="s">
        <v>213</v>
      </c>
      <c r="E126" s="42"/>
      <c r="F126" s="265" t="s">
        <v>1652</v>
      </c>
      <c r="G126" s="42"/>
      <c r="H126" s="42"/>
      <c r="I126" s="229"/>
      <c r="J126" s="42"/>
      <c r="K126" s="42"/>
      <c r="L126" s="46"/>
      <c r="M126" s="230"/>
      <c r="N126" s="231"/>
      <c r="O126" s="86"/>
      <c r="P126" s="86"/>
      <c r="Q126" s="86"/>
      <c r="R126" s="86"/>
      <c r="S126" s="86"/>
      <c r="T126" s="87"/>
      <c r="U126" s="40"/>
      <c r="V126" s="40"/>
      <c r="W126" s="40"/>
      <c r="X126" s="40"/>
      <c r="Y126" s="40"/>
      <c r="Z126" s="40"/>
      <c r="AA126" s="40"/>
      <c r="AB126" s="40"/>
      <c r="AC126" s="40"/>
      <c r="AD126" s="40"/>
      <c r="AE126" s="40"/>
      <c r="AT126" s="19" t="s">
        <v>213</v>
      </c>
      <c r="AU126" s="19" t="s">
        <v>82</v>
      </c>
    </row>
    <row r="127" spans="1:65" s="2" customFormat="1" ht="16.5" customHeight="1">
      <c r="A127" s="40"/>
      <c r="B127" s="41"/>
      <c r="C127" s="271" t="s">
        <v>269</v>
      </c>
      <c r="D127" s="271" t="s">
        <v>660</v>
      </c>
      <c r="E127" s="272" t="s">
        <v>1653</v>
      </c>
      <c r="F127" s="273" t="s">
        <v>1654</v>
      </c>
      <c r="G127" s="274" t="s">
        <v>1129</v>
      </c>
      <c r="H127" s="275">
        <v>2</v>
      </c>
      <c r="I127" s="276"/>
      <c r="J127" s="277">
        <f>ROUND(I127*H127,2)</f>
        <v>0</v>
      </c>
      <c r="K127" s="273" t="s">
        <v>202</v>
      </c>
      <c r="L127" s="278"/>
      <c r="M127" s="279" t="s">
        <v>19</v>
      </c>
      <c r="N127" s="280" t="s">
        <v>46</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199</v>
      </c>
      <c r="AT127" s="225" t="s">
        <v>660</v>
      </c>
      <c r="AU127" s="225" t="s">
        <v>82</v>
      </c>
      <c r="AY127" s="19" t="s">
        <v>147</v>
      </c>
      <c r="BE127" s="226">
        <f>IF(N127="základní",J127,0)</f>
        <v>0</v>
      </c>
      <c r="BF127" s="226">
        <f>IF(N127="snížená",J127,0)</f>
        <v>0</v>
      </c>
      <c r="BG127" s="226">
        <f>IF(N127="zákl. přenesená",J127,0)</f>
        <v>0</v>
      </c>
      <c r="BH127" s="226">
        <f>IF(N127="sníž. přenesená",J127,0)</f>
        <v>0</v>
      </c>
      <c r="BI127" s="226">
        <f>IF(N127="nulová",J127,0)</f>
        <v>0</v>
      </c>
      <c r="BJ127" s="19" t="s">
        <v>82</v>
      </c>
      <c r="BK127" s="226">
        <f>ROUND(I127*H127,2)</f>
        <v>0</v>
      </c>
      <c r="BL127" s="19" t="s">
        <v>155</v>
      </c>
      <c r="BM127" s="225" t="s">
        <v>1655</v>
      </c>
    </row>
    <row r="128" spans="1:47" s="2" customFormat="1" ht="12">
      <c r="A128" s="40"/>
      <c r="B128" s="41"/>
      <c r="C128" s="42"/>
      <c r="D128" s="234" t="s">
        <v>213</v>
      </c>
      <c r="E128" s="42"/>
      <c r="F128" s="265" t="s">
        <v>1656</v>
      </c>
      <c r="G128" s="42"/>
      <c r="H128" s="42"/>
      <c r="I128" s="229"/>
      <c r="J128" s="42"/>
      <c r="K128" s="42"/>
      <c r="L128" s="46"/>
      <c r="M128" s="230"/>
      <c r="N128" s="231"/>
      <c r="O128" s="86"/>
      <c r="P128" s="86"/>
      <c r="Q128" s="86"/>
      <c r="R128" s="86"/>
      <c r="S128" s="86"/>
      <c r="T128" s="87"/>
      <c r="U128" s="40"/>
      <c r="V128" s="40"/>
      <c r="W128" s="40"/>
      <c r="X128" s="40"/>
      <c r="Y128" s="40"/>
      <c r="Z128" s="40"/>
      <c r="AA128" s="40"/>
      <c r="AB128" s="40"/>
      <c r="AC128" s="40"/>
      <c r="AD128" s="40"/>
      <c r="AE128" s="40"/>
      <c r="AT128" s="19" t="s">
        <v>213</v>
      </c>
      <c r="AU128" s="19" t="s">
        <v>82</v>
      </c>
    </row>
    <row r="129" spans="1:65" s="2" customFormat="1" ht="16.5" customHeight="1">
      <c r="A129" s="40"/>
      <c r="B129" s="41"/>
      <c r="C129" s="271" t="s">
        <v>277</v>
      </c>
      <c r="D129" s="271" t="s">
        <v>660</v>
      </c>
      <c r="E129" s="272" t="s">
        <v>1657</v>
      </c>
      <c r="F129" s="273" t="s">
        <v>1658</v>
      </c>
      <c r="G129" s="274" t="s">
        <v>1129</v>
      </c>
      <c r="H129" s="275">
        <v>2</v>
      </c>
      <c r="I129" s="276"/>
      <c r="J129" s="277">
        <f>ROUND(I129*H129,2)</f>
        <v>0</v>
      </c>
      <c r="K129" s="273" t="s">
        <v>202</v>
      </c>
      <c r="L129" s="278"/>
      <c r="M129" s="279" t="s">
        <v>19</v>
      </c>
      <c r="N129" s="280" t="s">
        <v>46</v>
      </c>
      <c r="O129" s="86"/>
      <c r="P129" s="223">
        <f>O129*H129</f>
        <v>0</v>
      </c>
      <c r="Q129" s="223">
        <v>0</v>
      </c>
      <c r="R129" s="223">
        <f>Q129*H129</f>
        <v>0</v>
      </c>
      <c r="S129" s="223">
        <v>0</v>
      </c>
      <c r="T129" s="224">
        <f>S129*H129</f>
        <v>0</v>
      </c>
      <c r="U129" s="40"/>
      <c r="V129" s="40"/>
      <c r="W129" s="40"/>
      <c r="X129" s="40"/>
      <c r="Y129" s="40"/>
      <c r="Z129" s="40"/>
      <c r="AA129" s="40"/>
      <c r="AB129" s="40"/>
      <c r="AC129" s="40"/>
      <c r="AD129" s="40"/>
      <c r="AE129" s="40"/>
      <c r="AR129" s="225" t="s">
        <v>199</v>
      </c>
      <c r="AT129" s="225" t="s">
        <v>660</v>
      </c>
      <c r="AU129" s="225" t="s">
        <v>82</v>
      </c>
      <c r="AY129" s="19" t="s">
        <v>147</v>
      </c>
      <c r="BE129" s="226">
        <f>IF(N129="základní",J129,0)</f>
        <v>0</v>
      </c>
      <c r="BF129" s="226">
        <f>IF(N129="snížená",J129,0)</f>
        <v>0</v>
      </c>
      <c r="BG129" s="226">
        <f>IF(N129="zákl. přenesená",J129,0)</f>
        <v>0</v>
      </c>
      <c r="BH129" s="226">
        <f>IF(N129="sníž. přenesená",J129,0)</f>
        <v>0</v>
      </c>
      <c r="BI129" s="226">
        <f>IF(N129="nulová",J129,0)</f>
        <v>0</v>
      </c>
      <c r="BJ129" s="19" t="s">
        <v>82</v>
      </c>
      <c r="BK129" s="226">
        <f>ROUND(I129*H129,2)</f>
        <v>0</v>
      </c>
      <c r="BL129" s="19" t="s">
        <v>155</v>
      </c>
      <c r="BM129" s="225" t="s">
        <v>1659</v>
      </c>
    </row>
    <row r="130" spans="1:47" s="2" customFormat="1" ht="12">
      <c r="A130" s="40"/>
      <c r="B130" s="41"/>
      <c r="C130" s="42"/>
      <c r="D130" s="234" t="s">
        <v>213</v>
      </c>
      <c r="E130" s="42"/>
      <c r="F130" s="265" t="s">
        <v>1660</v>
      </c>
      <c r="G130" s="42"/>
      <c r="H130" s="42"/>
      <c r="I130" s="229"/>
      <c r="J130" s="42"/>
      <c r="K130" s="42"/>
      <c r="L130" s="46"/>
      <c r="M130" s="230"/>
      <c r="N130" s="231"/>
      <c r="O130" s="86"/>
      <c r="P130" s="86"/>
      <c r="Q130" s="86"/>
      <c r="R130" s="86"/>
      <c r="S130" s="86"/>
      <c r="T130" s="87"/>
      <c r="U130" s="40"/>
      <c r="V130" s="40"/>
      <c r="W130" s="40"/>
      <c r="X130" s="40"/>
      <c r="Y130" s="40"/>
      <c r="Z130" s="40"/>
      <c r="AA130" s="40"/>
      <c r="AB130" s="40"/>
      <c r="AC130" s="40"/>
      <c r="AD130" s="40"/>
      <c r="AE130" s="40"/>
      <c r="AT130" s="19" t="s">
        <v>213</v>
      </c>
      <c r="AU130" s="19" t="s">
        <v>82</v>
      </c>
    </row>
    <row r="131" spans="1:63" s="12" customFormat="1" ht="25.9" customHeight="1">
      <c r="A131" s="12"/>
      <c r="B131" s="198"/>
      <c r="C131" s="199"/>
      <c r="D131" s="200" t="s">
        <v>74</v>
      </c>
      <c r="E131" s="201" t="s">
        <v>1661</v>
      </c>
      <c r="F131" s="201" t="s">
        <v>1662</v>
      </c>
      <c r="G131" s="199"/>
      <c r="H131" s="199"/>
      <c r="I131" s="202"/>
      <c r="J131" s="203">
        <f>BK131</f>
        <v>0</v>
      </c>
      <c r="K131" s="199"/>
      <c r="L131" s="204"/>
      <c r="M131" s="205"/>
      <c r="N131" s="206"/>
      <c r="O131" s="206"/>
      <c r="P131" s="207">
        <f>SUM(P132:P149)</f>
        <v>0</v>
      </c>
      <c r="Q131" s="206"/>
      <c r="R131" s="207">
        <f>SUM(R132:R149)</f>
        <v>0</v>
      </c>
      <c r="S131" s="206"/>
      <c r="T131" s="208">
        <f>SUM(T132:T149)</f>
        <v>0</v>
      </c>
      <c r="U131" s="12"/>
      <c r="V131" s="12"/>
      <c r="W131" s="12"/>
      <c r="X131" s="12"/>
      <c r="Y131" s="12"/>
      <c r="Z131" s="12"/>
      <c r="AA131" s="12"/>
      <c r="AB131" s="12"/>
      <c r="AC131" s="12"/>
      <c r="AD131" s="12"/>
      <c r="AE131" s="12"/>
      <c r="AR131" s="209" t="s">
        <v>82</v>
      </c>
      <c r="AT131" s="210" t="s">
        <v>74</v>
      </c>
      <c r="AU131" s="210" t="s">
        <v>75</v>
      </c>
      <c r="AY131" s="209" t="s">
        <v>147</v>
      </c>
      <c r="BK131" s="211">
        <f>SUM(BK132:BK149)</f>
        <v>0</v>
      </c>
    </row>
    <row r="132" spans="1:65" s="2" customFormat="1" ht="16.5" customHeight="1">
      <c r="A132" s="40"/>
      <c r="B132" s="41"/>
      <c r="C132" s="271" t="s">
        <v>288</v>
      </c>
      <c r="D132" s="271" t="s">
        <v>660</v>
      </c>
      <c r="E132" s="272" t="s">
        <v>1663</v>
      </c>
      <c r="F132" s="273" t="s">
        <v>1664</v>
      </c>
      <c r="G132" s="274" t="s">
        <v>1129</v>
      </c>
      <c r="H132" s="275">
        <v>20</v>
      </c>
      <c r="I132" s="276"/>
      <c r="J132" s="277">
        <f>ROUND(I132*H132,2)</f>
        <v>0</v>
      </c>
      <c r="K132" s="273" t="s">
        <v>202</v>
      </c>
      <c r="L132" s="278"/>
      <c r="M132" s="279" t="s">
        <v>19</v>
      </c>
      <c r="N132" s="280" t="s">
        <v>46</v>
      </c>
      <c r="O132" s="86"/>
      <c r="P132" s="223">
        <f>O132*H132</f>
        <v>0</v>
      </c>
      <c r="Q132" s="223">
        <v>0</v>
      </c>
      <c r="R132" s="223">
        <f>Q132*H132</f>
        <v>0</v>
      </c>
      <c r="S132" s="223">
        <v>0</v>
      </c>
      <c r="T132" s="224">
        <f>S132*H132</f>
        <v>0</v>
      </c>
      <c r="U132" s="40"/>
      <c r="V132" s="40"/>
      <c r="W132" s="40"/>
      <c r="X132" s="40"/>
      <c r="Y132" s="40"/>
      <c r="Z132" s="40"/>
      <c r="AA132" s="40"/>
      <c r="AB132" s="40"/>
      <c r="AC132" s="40"/>
      <c r="AD132" s="40"/>
      <c r="AE132" s="40"/>
      <c r="AR132" s="225" t="s">
        <v>199</v>
      </c>
      <c r="AT132" s="225" t="s">
        <v>660</v>
      </c>
      <c r="AU132" s="225" t="s">
        <v>82</v>
      </c>
      <c r="AY132" s="19" t="s">
        <v>147</v>
      </c>
      <c r="BE132" s="226">
        <f>IF(N132="základní",J132,0)</f>
        <v>0</v>
      </c>
      <c r="BF132" s="226">
        <f>IF(N132="snížená",J132,0)</f>
        <v>0</v>
      </c>
      <c r="BG132" s="226">
        <f>IF(N132="zákl. přenesená",J132,0)</f>
        <v>0</v>
      </c>
      <c r="BH132" s="226">
        <f>IF(N132="sníž. přenesená",J132,0)</f>
        <v>0</v>
      </c>
      <c r="BI132" s="226">
        <f>IF(N132="nulová",J132,0)</f>
        <v>0</v>
      </c>
      <c r="BJ132" s="19" t="s">
        <v>82</v>
      </c>
      <c r="BK132" s="226">
        <f>ROUND(I132*H132,2)</f>
        <v>0</v>
      </c>
      <c r="BL132" s="19" t="s">
        <v>155</v>
      </c>
      <c r="BM132" s="225" t="s">
        <v>1665</v>
      </c>
    </row>
    <row r="133" spans="1:47" s="2" customFormat="1" ht="12">
      <c r="A133" s="40"/>
      <c r="B133" s="41"/>
      <c r="C133" s="42"/>
      <c r="D133" s="234" t="s">
        <v>213</v>
      </c>
      <c r="E133" s="42"/>
      <c r="F133" s="265" t="s">
        <v>1666</v>
      </c>
      <c r="G133" s="42"/>
      <c r="H133" s="42"/>
      <c r="I133" s="229"/>
      <c r="J133" s="42"/>
      <c r="K133" s="42"/>
      <c r="L133" s="46"/>
      <c r="M133" s="230"/>
      <c r="N133" s="231"/>
      <c r="O133" s="86"/>
      <c r="P133" s="86"/>
      <c r="Q133" s="86"/>
      <c r="R133" s="86"/>
      <c r="S133" s="86"/>
      <c r="T133" s="87"/>
      <c r="U133" s="40"/>
      <c r="V133" s="40"/>
      <c r="W133" s="40"/>
      <c r="X133" s="40"/>
      <c r="Y133" s="40"/>
      <c r="Z133" s="40"/>
      <c r="AA133" s="40"/>
      <c r="AB133" s="40"/>
      <c r="AC133" s="40"/>
      <c r="AD133" s="40"/>
      <c r="AE133" s="40"/>
      <c r="AT133" s="19" t="s">
        <v>213</v>
      </c>
      <c r="AU133" s="19" t="s">
        <v>82</v>
      </c>
    </row>
    <row r="134" spans="1:65" s="2" customFormat="1" ht="16.5" customHeight="1">
      <c r="A134" s="40"/>
      <c r="B134" s="41"/>
      <c r="C134" s="271" t="s">
        <v>7</v>
      </c>
      <c r="D134" s="271" t="s">
        <v>660</v>
      </c>
      <c r="E134" s="272" t="s">
        <v>1667</v>
      </c>
      <c r="F134" s="273" t="s">
        <v>1668</v>
      </c>
      <c r="G134" s="274" t="s">
        <v>1129</v>
      </c>
      <c r="H134" s="275">
        <v>20</v>
      </c>
      <c r="I134" s="276"/>
      <c r="J134" s="277">
        <f>ROUND(I134*H134,2)</f>
        <v>0</v>
      </c>
      <c r="K134" s="273" t="s">
        <v>202</v>
      </c>
      <c r="L134" s="278"/>
      <c r="M134" s="279" t="s">
        <v>19</v>
      </c>
      <c r="N134" s="280" t="s">
        <v>46</v>
      </c>
      <c r="O134" s="86"/>
      <c r="P134" s="223">
        <f>O134*H134</f>
        <v>0</v>
      </c>
      <c r="Q134" s="223">
        <v>0</v>
      </c>
      <c r="R134" s="223">
        <f>Q134*H134</f>
        <v>0</v>
      </c>
      <c r="S134" s="223">
        <v>0</v>
      </c>
      <c r="T134" s="224">
        <f>S134*H134</f>
        <v>0</v>
      </c>
      <c r="U134" s="40"/>
      <c r="V134" s="40"/>
      <c r="W134" s="40"/>
      <c r="X134" s="40"/>
      <c r="Y134" s="40"/>
      <c r="Z134" s="40"/>
      <c r="AA134" s="40"/>
      <c r="AB134" s="40"/>
      <c r="AC134" s="40"/>
      <c r="AD134" s="40"/>
      <c r="AE134" s="40"/>
      <c r="AR134" s="225" t="s">
        <v>199</v>
      </c>
      <c r="AT134" s="225" t="s">
        <v>660</v>
      </c>
      <c r="AU134" s="225" t="s">
        <v>82</v>
      </c>
      <c r="AY134" s="19" t="s">
        <v>147</v>
      </c>
      <c r="BE134" s="226">
        <f>IF(N134="základní",J134,0)</f>
        <v>0</v>
      </c>
      <c r="BF134" s="226">
        <f>IF(N134="snížená",J134,0)</f>
        <v>0</v>
      </c>
      <c r="BG134" s="226">
        <f>IF(N134="zákl. přenesená",J134,0)</f>
        <v>0</v>
      </c>
      <c r="BH134" s="226">
        <f>IF(N134="sníž. přenesená",J134,0)</f>
        <v>0</v>
      </c>
      <c r="BI134" s="226">
        <f>IF(N134="nulová",J134,0)</f>
        <v>0</v>
      </c>
      <c r="BJ134" s="19" t="s">
        <v>82</v>
      </c>
      <c r="BK134" s="226">
        <f>ROUND(I134*H134,2)</f>
        <v>0</v>
      </c>
      <c r="BL134" s="19" t="s">
        <v>155</v>
      </c>
      <c r="BM134" s="225" t="s">
        <v>1669</v>
      </c>
    </row>
    <row r="135" spans="1:47" s="2" customFormat="1" ht="12">
      <c r="A135" s="40"/>
      <c r="B135" s="41"/>
      <c r="C135" s="42"/>
      <c r="D135" s="234" t="s">
        <v>213</v>
      </c>
      <c r="E135" s="42"/>
      <c r="F135" s="265" t="s">
        <v>1670</v>
      </c>
      <c r="G135" s="42"/>
      <c r="H135" s="42"/>
      <c r="I135" s="229"/>
      <c r="J135" s="42"/>
      <c r="K135" s="42"/>
      <c r="L135" s="46"/>
      <c r="M135" s="230"/>
      <c r="N135" s="231"/>
      <c r="O135" s="86"/>
      <c r="P135" s="86"/>
      <c r="Q135" s="86"/>
      <c r="R135" s="86"/>
      <c r="S135" s="86"/>
      <c r="T135" s="87"/>
      <c r="U135" s="40"/>
      <c r="V135" s="40"/>
      <c r="W135" s="40"/>
      <c r="X135" s="40"/>
      <c r="Y135" s="40"/>
      <c r="Z135" s="40"/>
      <c r="AA135" s="40"/>
      <c r="AB135" s="40"/>
      <c r="AC135" s="40"/>
      <c r="AD135" s="40"/>
      <c r="AE135" s="40"/>
      <c r="AT135" s="19" t="s">
        <v>213</v>
      </c>
      <c r="AU135" s="19" t="s">
        <v>82</v>
      </c>
    </row>
    <row r="136" spans="1:65" s="2" customFormat="1" ht="16.5" customHeight="1">
      <c r="A136" s="40"/>
      <c r="B136" s="41"/>
      <c r="C136" s="271" t="s">
        <v>300</v>
      </c>
      <c r="D136" s="271" t="s">
        <v>660</v>
      </c>
      <c r="E136" s="272" t="s">
        <v>1671</v>
      </c>
      <c r="F136" s="273" t="s">
        <v>1672</v>
      </c>
      <c r="G136" s="274" t="s">
        <v>1129</v>
      </c>
      <c r="H136" s="275">
        <v>20</v>
      </c>
      <c r="I136" s="276"/>
      <c r="J136" s="277">
        <f>ROUND(I136*H136,2)</f>
        <v>0</v>
      </c>
      <c r="K136" s="273" t="s">
        <v>202</v>
      </c>
      <c r="L136" s="278"/>
      <c r="M136" s="279" t="s">
        <v>19</v>
      </c>
      <c r="N136" s="280" t="s">
        <v>46</v>
      </c>
      <c r="O136" s="86"/>
      <c r="P136" s="223">
        <f>O136*H136</f>
        <v>0</v>
      </c>
      <c r="Q136" s="223">
        <v>0</v>
      </c>
      <c r="R136" s="223">
        <f>Q136*H136</f>
        <v>0</v>
      </c>
      <c r="S136" s="223">
        <v>0</v>
      </c>
      <c r="T136" s="224">
        <f>S136*H136</f>
        <v>0</v>
      </c>
      <c r="U136" s="40"/>
      <c r="V136" s="40"/>
      <c r="W136" s="40"/>
      <c r="X136" s="40"/>
      <c r="Y136" s="40"/>
      <c r="Z136" s="40"/>
      <c r="AA136" s="40"/>
      <c r="AB136" s="40"/>
      <c r="AC136" s="40"/>
      <c r="AD136" s="40"/>
      <c r="AE136" s="40"/>
      <c r="AR136" s="225" t="s">
        <v>199</v>
      </c>
      <c r="AT136" s="225" t="s">
        <v>660</v>
      </c>
      <c r="AU136" s="225" t="s">
        <v>82</v>
      </c>
      <c r="AY136" s="19" t="s">
        <v>147</v>
      </c>
      <c r="BE136" s="226">
        <f>IF(N136="základní",J136,0)</f>
        <v>0</v>
      </c>
      <c r="BF136" s="226">
        <f>IF(N136="snížená",J136,0)</f>
        <v>0</v>
      </c>
      <c r="BG136" s="226">
        <f>IF(N136="zákl. přenesená",J136,0)</f>
        <v>0</v>
      </c>
      <c r="BH136" s="226">
        <f>IF(N136="sníž. přenesená",J136,0)</f>
        <v>0</v>
      </c>
      <c r="BI136" s="226">
        <f>IF(N136="nulová",J136,0)</f>
        <v>0</v>
      </c>
      <c r="BJ136" s="19" t="s">
        <v>82</v>
      </c>
      <c r="BK136" s="226">
        <f>ROUND(I136*H136,2)</f>
        <v>0</v>
      </c>
      <c r="BL136" s="19" t="s">
        <v>155</v>
      </c>
      <c r="BM136" s="225" t="s">
        <v>1673</v>
      </c>
    </row>
    <row r="137" spans="1:47" s="2" customFormat="1" ht="12">
      <c r="A137" s="40"/>
      <c r="B137" s="41"/>
      <c r="C137" s="42"/>
      <c r="D137" s="234" t="s">
        <v>213</v>
      </c>
      <c r="E137" s="42"/>
      <c r="F137" s="265" t="s">
        <v>1674</v>
      </c>
      <c r="G137" s="42"/>
      <c r="H137" s="42"/>
      <c r="I137" s="229"/>
      <c r="J137" s="42"/>
      <c r="K137" s="42"/>
      <c r="L137" s="46"/>
      <c r="M137" s="230"/>
      <c r="N137" s="231"/>
      <c r="O137" s="86"/>
      <c r="P137" s="86"/>
      <c r="Q137" s="86"/>
      <c r="R137" s="86"/>
      <c r="S137" s="86"/>
      <c r="T137" s="87"/>
      <c r="U137" s="40"/>
      <c r="V137" s="40"/>
      <c r="W137" s="40"/>
      <c r="X137" s="40"/>
      <c r="Y137" s="40"/>
      <c r="Z137" s="40"/>
      <c r="AA137" s="40"/>
      <c r="AB137" s="40"/>
      <c r="AC137" s="40"/>
      <c r="AD137" s="40"/>
      <c r="AE137" s="40"/>
      <c r="AT137" s="19" t="s">
        <v>213</v>
      </c>
      <c r="AU137" s="19" t="s">
        <v>82</v>
      </c>
    </row>
    <row r="138" spans="1:65" s="2" customFormat="1" ht="16.5" customHeight="1">
      <c r="A138" s="40"/>
      <c r="B138" s="41"/>
      <c r="C138" s="271" t="s">
        <v>304</v>
      </c>
      <c r="D138" s="271" t="s">
        <v>660</v>
      </c>
      <c r="E138" s="272" t="s">
        <v>1675</v>
      </c>
      <c r="F138" s="273" t="s">
        <v>1676</v>
      </c>
      <c r="G138" s="274" t="s">
        <v>1129</v>
      </c>
      <c r="H138" s="275">
        <v>6</v>
      </c>
      <c r="I138" s="276"/>
      <c r="J138" s="277">
        <f>ROUND(I138*H138,2)</f>
        <v>0</v>
      </c>
      <c r="K138" s="273" t="s">
        <v>202</v>
      </c>
      <c r="L138" s="278"/>
      <c r="M138" s="279" t="s">
        <v>19</v>
      </c>
      <c r="N138" s="280" t="s">
        <v>46</v>
      </c>
      <c r="O138" s="86"/>
      <c r="P138" s="223">
        <f>O138*H138</f>
        <v>0</v>
      </c>
      <c r="Q138" s="223">
        <v>0</v>
      </c>
      <c r="R138" s="223">
        <f>Q138*H138</f>
        <v>0</v>
      </c>
      <c r="S138" s="223">
        <v>0</v>
      </c>
      <c r="T138" s="224">
        <f>S138*H138</f>
        <v>0</v>
      </c>
      <c r="U138" s="40"/>
      <c r="V138" s="40"/>
      <c r="W138" s="40"/>
      <c r="X138" s="40"/>
      <c r="Y138" s="40"/>
      <c r="Z138" s="40"/>
      <c r="AA138" s="40"/>
      <c r="AB138" s="40"/>
      <c r="AC138" s="40"/>
      <c r="AD138" s="40"/>
      <c r="AE138" s="40"/>
      <c r="AR138" s="225" t="s">
        <v>199</v>
      </c>
      <c r="AT138" s="225" t="s">
        <v>660</v>
      </c>
      <c r="AU138" s="225" t="s">
        <v>82</v>
      </c>
      <c r="AY138" s="19" t="s">
        <v>147</v>
      </c>
      <c r="BE138" s="226">
        <f>IF(N138="základní",J138,0)</f>
        <v>0</v>
      </c>
      <c r="BF138" s="226">
        <f>IF(N138="snížená",J138,0)</f>
        <v>0</v>
      </c>
      <c r="BG138" s="226">
        <f>IF(N138="zákl. přenesená",J138,0)</f>
        <v>0</v>
      </c>
      <c r="BH138" s="226">
        <f>IF(N138="sníž. přenesená",J138,0)</f>
        <v>0</v>
      </c>
      <c r="BI138" s="226">
        <f>IF(N138="nulová",J138,0)</f>
        <v>0</v>
      </c>
      <c r="BJ138" s="19" t="s">
        <v>82</v>
      </c>
      <c r="BK138" s="226">
        <f>ROUND(I138*H138,2)</f>
        <v>0</v>
      </c>
      <c r="BL138" s="19" t="s">
        <v>155</v>
      </c>
      <c r="BM138" s="225" t="s">
        <v>1677</v>
      </c>
    </row>
    <row r="139" spans="1:47" s="2" customFormat="1" ht="12">
      <c r="A139" s="40"/>
      <c r="B139" s="41"/>
      <c r="C139" s="42"/>
      <c r="D139" s="234" t="s">
        <v>213</v>
      </c>
      <c r="E139" s="42"/>
      <c r="F139" s="265" t="s">
        <v>1660</v>
      </c>
      <c r="G139" s="42"/>
      <c r="H139" s="42"/>
      <c r="I139" s="229"/>
      <c r="J139" s="42"/>
      <c r="K139" s="42"/>
      <c r="L139" s="46"/>
      <c r="M139" s="230"/>
      <c r="N139" s="231"/>
      <c r="O139" s="86"/>
      <c r="P139" s="86"/>
      <c r="Q139" s="86"/>
      <c r="R139" s="86"/>
      <c r="S139" s="86"/>
      <c r="T139" s="87"/>
      <c r="U139" s="40"/>
      <c r="V139" s="40"/>
      <c r="W139" s="40"/>
      <c r="X139" s="40"/>
      <c r="Y139" s="40"/>
      <c r="Z139" s="40"/>
      <c r="AA139" s="40"/>
      <c r="AB139" s="40"/>
      <c r="AC139" s="40"/>
      <c r="AD139" s="40"/>
      <c r="AE139" s="40"/>
      <c r="AT139" s="19" t="s">
        <v>213</v>
      </c>
      <c r="AU139" s="19" t="s">
        <v>82</v>
      </c>
    </row>
    <row r="140" spans="1:65" s="2" customFormat="1" ht="16.5" customHeight="1">
      <c r="A140" s="40"/>
      <c r="B140" s="41"/>
      <c r="C140" s="271" t="s">
        <v>312</v>
      </c>
      <c r="D140" s="271" t="s">
        <v>660</v>
      </c>
      <c r="E140" s="272" t="s">
        <v>1678</v>
      </c>
      <c r="F140" s="273" t="s">
        <v>1679</v>
      </c>
      <c r="G140" s="274" t="s">
        <v>1129</v>
      </c>
      <c r="H140" s="275">
        <v>6</v>
      </c>
      <c r="I140" s="276"/>
      <c r="J140" s="277">
        <f>ROUND(I140*H140,2)</f>
        <v>0</v>
      </c>
      <c r="K140" s="273" t="s">
        <v>202</v>
      </c>
      <c r="L140" s="278"/>
      <c r="M140" s="279" t="s">
        <v>19</v>
      </c>
      <c r="N140" s="280" t="s">
        <v>46</v>
      </c>
      <c r="O140" s="86"/>
      <c r="P140" s="223">
        <f>O140*H140</f>
        <v>0</v>
      </c>
      <c r="Q140" s="223">
        <v>0</v>
      </c>
      <c r="R140" s="223">
        <f>Q140*H140</f>
        <v>0</v>
      </c>
      <c r="S140" s="223">
        <v>0</v>
      </c>
      <c r="T140" s="224">
        <f>S140*H140</f>
        <v>0</v>
      </c>
      <c r="U140" s="40"/>
      <c r="V140" s="40"/>
      <c r="W140" s="40"/>
      <c r="X140" s="40"/>
      <c r="Y140" s="40"/>
      <c r="Z140" s="40"/>
      <c r="AA140" s="40"/>
      <c r="AB140" s="40"/>
      <c r="AC140" s="40"/>
      <c r="AD140" s="40"/>
      <c r="AE140" s="40"/>
      <c r="AR140" s="225" t="s">
        <v>199</v>
      </c>
      <c r="AT140" s="225" t="s">
        <v>660</v>
      </c>
      <c r="AU140" s="225" t="s">
        <v>82</v>
      </c>
      <c r="AY140" s="19" t="s">
        <v>147</v>
      </c>
      <c r="BE140" s="226">
        <f>IF(N140="základní",J140,0)</f>
        <v>0</v>
      </c>
      <c r="BF140" s="226">
        <f>IF(N140="snížená",J140,0)</f>
        <v>0</v>
      </c>
      <c r="BG140" s="226">
        <f>IF(N140="zákl. přenesená",J140,0)</f>
        <v>0</v>
      </c>
      <c r="BH140" s="226">
        <f>IF(N140="sníž. přenesená",J140,0)</f>
        <v>0</v>
      </c>
      <c r="BI140" s="226">
        <f>IF(N140="nulová",J140,0)</f>
        <v>0</v>
      </c>
      <c r="BJ140" s="19" t="s">
        <v>82</v>
      </c>
      <c r="BK140" s="226">
        <f>ROUND(I140*H140,2)</f>
        <v>0</v>
      </c>
      <c r="BL140" s="19" t="s">
        <v>155</v>
      </c>
      <c r="BM140" s="225" t="s">
        <v>1680</v>
      </c>
    </row>
    <row r="141" spans="1:47" s="2" customFormat="1" ht="12">
      <c r="A141" s="40"/>
      <c r="B141" s="41"/>
      <c r="C141" s="42"/>
      <c r="D141" s="234" t="s">
        <v>213</v>
      </c>
      <c r="E141" s="42"/>
      <c r="F141" s="265" t="s">
        <v>1681</v>
      </c>
      <c r="G141" s="42"/>
      <c r="H141" s="42"/>
      <c r="I141" s="229"/>
      <c r="J141" s="42"/>
      <c r="K141" s="42"/>
      <c r="L141" s="46"/>
      <c r="M141" s="230"/>
      <c r="N141" s="231"/>
      <c r="O141" s="86"/>
      <c r="P141" s="86"/>
      <c r="Q141" s="86"/>
      <c r="R141" s="86"/>
      <c r="S141" s="86"/>
      <c r="T141" s="87"/>
      <c r="U141" s="40"/>
      <c r="V141" s="40"/>
      <c r="W141" s="40"/>
      <c r="X141" s="40"/>
      <c r="Y141" s="40"/>
      <c r="Z141" s="40"/>
      <c r="AA141" s="40"/>
      <c r="AB141" s="40"/>
      <c r="AC141" s="40"/>
      <c r="AD141" s="40"/>
      <c r="AE141" s="40"/>
      <c r="AT141" s="19" t="s">
        <v>213</v>
      </c>
      <c r="AU141" s="19" t="s">
        <v>82</v>
      </c>
    </row>
    <row r="142" spans="1:65" s="2" customFormat="1" ht="16.5" customHeight="1">
      <c r="A142" s="40"/>
      <c r="B142" s="41"/>
      <c r="C142" s="271" t="s">
        <v>320</v>
      </c>
      <c r="D142" s="271" t="s">
        <v>660</v>
      </c>
      <c r="E142" s="272" t="s">
        <v>1682</v>
      </c>
      <c r="F142" s="273" t="s">
        <v>1683</v>
      </c>
      <c r="G142" s="274" t="s">
        <v>1129</v>
      </c>
      <c r="H142" s="275">
        <v>4</v>
      </c>
      <c r="I142" s="276"/>
      <c r="J142" s="277">
        <f>ROUND(I142*H142,2)</f>
        <v>0</v>
      </c>
      <c r="K142" s="273" t="s">
        <v>202</v>
      </c>
      <c r="L142" s="278"/>
      <c r="M142" s="279" t="s">
        <v>19</v>
      </c>
      <c r="N142" s="280" t="s">
        <v>46</v>
      </c>
      <c r="O142" s="86"/>
      <c r="P142" s="223">
        <f>O142*H142</f>
        <v>0</v>
      </c>
      <c r="Q142" s="223">
        <v>0</v>
      </c>
      <c r="R142" s="223">
        <f>Q142*H142</f>
        <v>0</v>
      </c>
      <c r="S142" s="223">
        <v>0</v>
      </c>
      <c r="T142" s="224">
        <f>S142*H142</f>
        <v>0</v>
      </c>
      <c r="U142" s="40"/>
      <c r="V142" s="40"/>
      <c r="W142" s="40"/>
      <c r="X142" s="40"/>
      <c r="Y142" s="40"/>
      <c r="Z142" s="40"/>
      <c r="AA142" s="40"/>
      <c r="AB142" s="40"/>
      <c r="AC142" s="40"/>
      <c r="AD142" s="40"/>
      <c r="AE142" s="40"/>
      <c r="AR142" s="225" t="s">
        <v>199</v>
      </c>
      <c r="AT142" s="225" t="s">
        <v>660</v>
      </c>
      <c r="AU142" s="225" t="s">
        <v>82</v>
      </c>
      <c r="AY142" s="19" t="s">
        <v>147</v>
      </c>
      <c r="BE142" s="226">
        <f>IF(N142="základní",J142,0)</f>
        <v>0</v>
      </c>
      <c r="BF142" s="226">
        <f>IF(N142="snížená",J142,0)</f>
        <v>0</v>
      </c>
      <c r="BG142" s="226">
        <f>IF(N142="zákl. přenesená",J142,0)</f>
        <v>0</v>
      </c>
      <c r="BH142" s="226">
        <f>IF(N142="sníž. přenesená",J142,0)</f>
        <v>0</v>
      </c>
      <c r="BI142" s="226">
        <f>IF(N142="nulová",J142,0)</f>
        <v>0</v>
      </c>
      <c r="BJ142" s="19" t="s">
        <v>82</v>
      </c>
      <c r="BK142" s="226">
        <f>ROUND(I142*H142,2)</f>
        <v>0</v>
      </c>
      <c r="BL142" s="19" t="s">
        <v>155</v>
      </c>
      <c r="BM142" s="225" t="s">
        <v>1684</v>
      </c>
    </row>
    <row r="143" spans="1:47" s="2" customFormat="1" ht="12">
      <c r="A143" s="40"/>
      <c r="B143" s="41"/>
      <c r="C143" s="42"/>
      <c r="D143" s="234" t="s">
        <v>213</v>
      </c>
      <c r="E143" s="42"/>
      <c r="F143" s="265" t="s">
        <v>1685</v>
      </c>
      <c r="G143" s="42"/>
      <c r="H143" s="42"/>
      <c r="I143" s="229"/>
      <c r="J143" s="42"/>
      <c r="K143" s="42"/>
      <c r="L143" s="46"/>
      <c r="M143" s="230"/>
      <c r="N143" s="231"/>
      <c r="O143" s="86"/>
      <c r="P143" s="86"/>
      <c r="Q143" s="86"/>
      <c r="R143" s="86"/>
      <c r="S143" s="86"/>
      <c r="T143" s="87"/>
      <c r="U143" s="40"/>
      <c r="V143" s="40"/>
      <c r="W143" s="40"/>
      <c r="X143" s="40"/>
      <c r="Y143" s="40"/>
      <c r="Z143" s="40"/>
      <c r="AA143" s="40"/>
      <c r="AB143" s="40"/>
      <c r="AC143" s="40"/>
      <c r="AD143" s="40"/>
      <c r="AE143" s="40"/>
      <c r="AT143" s="19" t="s">
        <v>213</v>
      </c>
      <c r="AU143" s="19" t="s">
        <v>82</v>
      </c>
    </row>
    <row r="144" spans="1:65" s="2" customFormat="1" ht="16.5" customHeight="1">
      <c r="A144" s="40"/>
      <c r="B144" s="41"/>
      <c r="C144" s="271" t="s">
        <v>325</v>
      </c>
      <c r="D144" s="271" t="s">
        <v>660</v>
      </c>
      <c r="E144" s="272" t="s">
        <v>1686</v>
      </c>
      <c r="F144" s="273" t="s">
        <v>1687</v>
      </c>
      <c r="G144" s="274" t="s">
        <v>1129</v>
      </c>
      <c r="H144" s="275">
        <v>4</v>
      </c>
      <c r="I144" s="276"/>
      <c r="J144" s="277">
        <f>ROUND(I144*H144,2)</f>
        <v>0</v>
      </c>
      <c r="K144" s="273" t="s">
        <v>202</v>
      </c>
      <c r="L144" s="278"/>
      <c r="M144" s="279" t="s">
        <v>19</v>
      </c>
      <c r="N144" s="280" t="s">
        <v>46</v>
      </c>
      <c r="O144" s="86"/>
      <c r="P144" s="223">
        <f>O144*H144</f>
        <v>0</v>
      </c>
      <c r="Q144" s="223">
        <v>0</v>
      </c>
      <c r="R144" s="223">
        <f>Q144*H144</f>
        <v>0</v>
      </c>
      <c r="S144" s="223">
        <v>0</v>
      </c>
      <c r="T144" s="224">
        <f>S144*H144</f>
        <v>0</v>
      </c>
      <c r="U144" s="40"/>
      <c r="V144" s="40"/>
      <c r="W144" s="40"/>
      <c r="X144" s="40"/>
      <c r="Y144" s="40"/>
      <c r="Z144" s="40"/>
      <c r="AA144" s="40"/>
      <c r="AB144" s="40"/>
      <c r="AC144" s="40"/>
      <c r="AD144" s="40"/>
      <c r="AE144" s="40"/>
      <c r="AR144" s="225" t="s">
        <v>199</v>
      </c>
      <c r="AT144" s="225" t="s">
        <v>660</v>
      </c>
      <c r="AU144" s="225" t="s">
        <v>82</v>
      </c>
      <c r="AY144" s="19" t="s">
        <v>147</v>
      </c>
      <c r="BE144" s="226">
        <f>IF(N144="základní",J144,0)</f>
        <v>0</v>
      </c>
      <c r="BF144" s="226">
        <f>IF(N144="snížená",J144,0)</f>
        <v>0</v>
      </c>
      <c r="BG144" s="226">
        <f>IF(N144="zákl. přenesená",J144,0)</f>
        <v>0</v>
      </c>
      <c r="BH144" s="226">
        <f>IF(N144="sníž. přenesená",J144,0)</f>
        <v>0</v>
      </c>
      <c r="BI144" s="226">
        <f>IF(N144="nulová",J144,0)</f>
        <v>0</v>
      </c>
      <c r="BJ144" s="19" t="s">
        <v>82</v>
      </c>
      <c r="BK144" s="226">
        <f>ROUND(I144*H144,2)</f>
        <v>0</v>
      </c>
      <c r="BL144" s="19" t="s">
        <v>155</v>
      </c>
      <c r="BM144" s="225" t="s">
        <v>1688</v>
      </c>
    </row>
    <row r="145" spans="1:47" s="2" customFormat="1" ht="12">
      <c r="A145" s="40"/>
      <c r="B145" s="41"/>
      <c r="C145" s="42"/>
      <c r="D145" s="234" t="s">
        <v>213</v>
      </c>
      <c r="E145" s="42"/>
      <c r="F145" s="265" t="s">
        <v>1689</v>
      </c>
      <c r="G145" s="42"/>
      <c r="H145" s="42"/>
      <c r="I145" s="229"/>
      <c r="J145" s="42"/>
      <c r="K145" s="42"/>
      <c r="L145" s="46"/>
      <c r="M145" s="230"/>
      <c r="N145" s="231"/>
      <c r="O145" s="86"/>
      <c r="P145" s="86"/>
      <c r="Q145" s="86"/>
      <c r="R145" s="86"/>
      <c r="S145" s="86"/>
      <c r="T145" s="87"/>
      <c r="U145" s="40"/>
      <c r="V145" s="40"/>
      <c r="W145" s="40"/>
      <c r="X145" s="40"/>
      <c r="Y145" s="40"/>
      <c r="Z145" s="40"/>
      <c r="AA145" s="40"/>
      <c r="AB145" s="40"/>
      <c r="AC145" s="40"/>
      <c r="AD145" s="40"/>
      <c r="AE145" s="40"/>
      <c r="AT145" s="19" t="s">
        <v>213</v>
      </c>
      <c r="AU145" s="19" t="s">
        <v>82</v>
      </c>
    </row>
    <row r="146" spans="1:65" s="2" customFormat="1" ht="16.5" customHeight="1">
      <c r="A146" s="40"/>
      <c r="B146" s="41"/>
      <c r="C146" s="271" t="s">
        <v>333</v>
      </c>
      <c r="D146" s="271" t="s">
        <v>660</v>
      </c>
      <c r="E146" s="272" t="s">
        <v>1690</v>
      </c>
      <c r="F146" s="273" t="s">
        <v>1691</v>
      </c>
      <c r="G146" s="274" t="s">
        <v>1129</v>
      </c>
      <c r="H146" s="275">
        <v>4</v>
      </c>
      <c r="I146" s="276"/>
      <c r="J146" s="277">
        <f>ROUND(I146*H146,2)</f>
        <v>0</v>
      </c>
      <c r="K146" s="273" t="s">
        <v>202</v>
      </c>
      <c r="L146" s="278"/>
      <c r="M146" s="279" t="s">
        <v>19</v>
      </c>
      <c r="N146" s="280" t="s">
        <v>46</v>
      </c>
      <c r="O146" s="86"/>
      <c r="P146" s="223">
        <f>O146*H146</f>
        <v>0</v>
      </c>
      <c r="Q146" s="223">
        <v>0</v>
      </c>
      <c r="R146" s="223">
        <f>Q146*H146</f>
        <v>0</v>
      </c>
      <c r="S146" s="223">
        <v>0</v>
      </c>
      <c r="T146" s="224">
        <f>S146*H146</f>
        <v>0</v>
      </c>
      <c r="U146" s="40"/>
      <c r="V146" s="40"/>
      <c r="W146" s="40"/>
      <c r="X146" s="40"/>
      <c r="Y146" s="40"/>
      <c r="Z146" s="40"/>
      <c r="AA146" s="40"/>
      <c r="AB146" s="40"/>
      <c r="AC146" s="40"/>
      <c r="AD146" s="40"/>
      <c r="AE146" s="40"/>
      <c r="AR146" s="225" t="s">
        <v>199</v>
      </c>
      <c r="AT146" s="225" t="s">
        <v>660</v>
      </c>
      <c r="AU146" s="225" t="s">
        <v>82</v>
      </c>
      <c r="AY146" s="19" t="s">
        <v>147</v>
      </c>
      <c r="BE146" s="226">
        <f>IF(N146="základní",J146,0)</f>
        <v>0</v>
      </c>
      <c r="BF146" s="226">
        <f>IF(N146="snížená",J146,0)</f>
        <v>0</v>
      </c>
      <c r="BG146" s="226">
        <f>IF(N146="zákl. přenesená",J146,0)</f>
        <v>0</v>
      </c>
      <c r="BH146" s="226">
        <f>IF(N146="sníž. přenesená",J146,0)</f>
        <v>0</v>
      </c>
      <c r="BI146" s="226">
        <f>IF(N146="nulová",J146,0)</f>
        <v>0</v>
      </c>
      <c r="BJ146" s="19" t="s">
        <v>82</v>
      </c>
      <c r="BK146" s="226">
        <f>ROUND(I146*H146,2)</f>
        <v>0</v>
      </c>
      <c r="BL146" s="19" t="s">
        <v>155</v>
      </c>
      <c r="BM146" s="225" t="s">
        <v>1692</v>
      </c>
    </row>
    <row r="147" spans="1:47" s="2" customFormat="1" ht="12">
      <c r="A147" s="40"/>
      <c r="B147" s="41"/>
      <c r="C147" s="42"/>
      <c r="D147" s="234" t="s">
        <v>213</v>
      </c>
      <c r="E147" s="42"/>
      <c r="F147" s="265" t="s">
        <v>1693</v>
      </c>
      <c r="G147" s="42"/>
      <c r="H147" s="42"/>
      <c r="I147" s="229"/>
      <c r="J147" s="42"/>
      <c r="K147" s="42"/>
      <c r="L147" s="46"/>
      <c r="M147" s="230"/>
      <c r="N147" s="231"/>
      <c r="O147" s="86"/>
      <c r="P147" s="86"/>
      <c r="Q147" s="86"/>
      <c r="R147" s="86"/>
      <c r="S147" s="86"/>
      <c r="T147" s="87"/>
      <c r="U147" s="40"/>
      <c r="V147" s="40"/>
      <c r="W147" s="40"/>
      <c r="X147" s="40"/>
      <c r="Y147" s="40"/>
      <c r="Z147" s="40"/>
      <c r="AA147" s="40"/>
      <c r="AB147" s="40"/>
      <c r="AC147" s="40"/>
      <c r="AD147" s="40"/>
      <c r="AE147" s="40"/>
      <c r="AT147" s="19" t="s">
        <v>213</v>
      </c>
      <c r="AU147" s="19" t="s">
        <v>82</v>
      </c>
    </row>
    <row r="148" spans="1:65" s="2" customFormat="1" ht="16.5" customHeight="1">
      <c r="A148" s="40"/>
      <c r="B148" s="41"/>
      <c r="C148" s="271" t="s">
        <v>350</v>
      </c>
      <c r="D148" s="271" t="s">
        <v>660</v>
      </c>
      <c r="E148" s="272" t="s">
        <v>1694</v>
      </c>
      <c r="F148" s="273" t="s">
        <v>1695</v>
      </c>
      <c r="G148" s="274" t="s">
        <v>1129</v>
      </c>
      <c r="H148" s="275">
        <v>4</v>
      </c>
      <c r="I148" s="276"/>
      <c r="J148" s="277">
        <f>ROUND(I148*H148,2)</f>
        <v>0</v>
      </c>
      <c r="K148" s="273" t="s">
        <v>202</v>
      </c>
      <c r="L148" s="278"/>
      <c r="M148" s="279" t="s">
        <v>19</v>
      </c>
      <c r="N148" s="280" t="s">
        <v>46</v>
      </c>
      <c r="O148" s="86"/>
      <c r="P148" s="223">
        <f>O148*H148</f>
        <v>0</v>
      </c>
      <c r="Q148" s="223">
        <v>0</v>
      </c>
      <c r="R148" s="223">
        <f>Q148*H148</f>
        <v>0</v>
      </c>
      <c r="S148" s="223">
        <v>0</v>
      </c>
      <c r="T148" s="224">
        <f>S148*H148</f>
        <v>0</v>
      </c>
      <c r="U148" s="40"/>
      <c r="V148" s="40"/>
      <c r="W148" s="40"/>
      <c r="X148" s="40"/>
      <c r="Y148" s="40"/>
      <c r="Z148" s="40"/>
      <c r="AA148" s="40"/>
      <c r="AB148" s="40"/>
      <c r="AC148" s="40"/>
      <c r="AD148" s="40"/>
      <c r="AE148" s="40"/>
      <c r="AR148" s="225" t="s">
        <v>199</v>
      </c>
      <c r="AT148" s="225" t="s">
        <v>660</v>
      </c>
      <c r="AU148" s="225" t="s">
        <v>82</v>
      </c>
      <c r="AY148" s="19" t="s">
        <v>147</v>
      </c>
      <c r="BE148" s="226">
        <f>IF(N148="základní",J148,0)</f>
        <v>0</v>
      </c>
      <c r="BF148" s="226">
        <f>IF(N148="snížená",J148,0)</f>
        <v>0</v>
      </c>
      <c r="BG148" s="226">
        <f>IF(N148="zákl. přenesená",J148,0)</f>
        <v>0</v>
      </c>
      <c r="BH148" s="226">
        <f>IF(N148="sníž. přenesená",J148,0)</f>
        <v>0</v>
      </c>
      <c r="BI148" s="226">
        <f>IF(N148="nulová",J148,0)</f>
        <v>0</v>
      </c>
      <c r="BJ148" s="19" t="s">
        <v>82</v>
      </c>
      <c r="BK148" s="226">
        <f>ROUND(I148*H148,2)</f>
        <v>0</v>
      </c>
      <c r="BL148" s="19" t="s">
        <v>155</v>
      </c>
      <c r="BM148" s="225" t="s">
        <v>1696</v>
      </c>
    </row>
    <row r="149" spans="1:47" s="2" customFormat="1" ht="12">
      <c r="A149" s="40"/>
      <c r="B149" s="41"/>
      <c r="C149" s="42"/>
      <c r="D149" s="234" t="s">
        <v>213</v>
      </c>
      <c r="E149" s="42"/>
      <c r="F149" s="265" t="s">
        <v>1697</v>
      </c>
      <c r="G149" s="42"/>
      <c r="H149" s="42"/>
      <c r="I149" s="229"/>
      <c r="J149" s="42"/>
      <c r="K149" s="42"/>
      <c r="L149" s="46"/>
      <c r="M149" s="230"/>
      <c r="N149" s="231"/>
      <c r="O149" s="86"/>
      <c r="P149" s="86"/>
      <c r="Q149" s="86"/>
      <c r="R149" s="86"/>
      <c r="S149" s="86"/>
      <c r="T149" s="87"/>
      <c r="U149" s="40"/>
      <c r="V149" s="40"/>
      <c r="W149" s="40"/>
      <c r="X149" s="40"/>
      <c r="Y149" s="40"/>
      <c r="Z149" s="40"/>
      <c r="AA149" s="40"/>
      <c r="AB149" s="40"/>
      <c r="AC149" s="40"/>
      <c r="AD149" s="40"/>
      <c r="AE149" s="40"/>
      <c r="AT149" s="19" t="s">
        <v>213</v>
      </c>
      <c r="AU149" s="19" t="s">
        <v>82</v>
      </c>
    </row>
    <row r="150" spans="1:63" s="12" customFormat="1" ht="25.9" customHeight="1">
      <c r="A150" s="12"/>
      <c r="B150" s="198"/>
      <c r="C150" s="199"/>
      <c r="D150" s="200" t="s">
        <v>74</v>
      </c>
      <c r="E150" s="201" t="s">
        <v>1698</v>
      </c>
      <c r="F150" s="201" t="s">
        <v>1699</v>
      </c>
      <c r="G150" s="199"/>
      <c r="H150" s="199"/>
      <c r="I150" s="202"/>
      <c r="J150" s="203">
        <f>BK150</f>
        <v>0</v>
      </c>
      <c r="K150" s="199"/>
      <c r="L150" s="204"/>
      <c r="M150" s="205"/>
      <c r="N150" s="206"/>
      <c r="O150" s="206"/>
      <c r="P150" s="207">
        <f>SUM(P151:P166)</f>
        <v>0</v>
      </c>
      <c r="Q150" s="206"/>
      <c r="R150" s="207">
        <f>SUM(R151:R166)</f>
        <v>0</v>
      </c>
      <c r="S150" s="206"/>
      <c r="T150" s="208">
        <f>SUM(T151:T166)</f>
        <v>0</v>
      </c>
      <c r="U150" s="12"/>
      <c r="V150" s="12"/>
      <c r="W150" s="12"/>
      <c r="X150" s="12"/>
      <c r="Y150" s="12"/>
      <c r="Z150" s="12"/>
      <c r="AA150" s="12"/>
      <c r="AB150" s="12"/>
      <c r="AC150" s="12"/>
      <c r="AD150" s="12"/>
      <c r="AE150" s="12"/>
      <c r="AR150" s="209" t="s">
        <v>82</v>
      </c>
      <c r="AT150" s="210" t="s">
        <v>74</v>
      </c>
      <c r="AU150" s="210" t="s">
        <v>75</v>
      </c>
      <c r="AY150" s="209" t="s">
        <v>147</v>
      </c>
      <c r="BK150" s="211">
        <f>SUM(BK151:BK166)</f>
        <v>0</v>
      </c>
    </row>
    <row r="151" spans="1:65" s="2" customFormat="1" ht="16.5" customHeight="1">
      <c r="A151" s="40"/>
      <c r="B151" s="41"/>
      <c r="C151" s="271" t="s">
        <v>363</v>
      </c>
      <c r="D151" s="271" t="s">
        <v>660</v>
      </c>
      <c r="E151" s="272" t="s">
        <v>1700</v>
      </c>
      <c r="F151" s="273" t="s">
        <v>1701</v>
      </c>
      <c r="G151" s="274" t="s">
        <v>1129</v>
      </c>
      <c r="H151" s="275">
        <v>1</v>
      </c>
      <c r="I151" s="276"/>
      <c r="J151" s="277">
        <f>ROUND(I151*H151,2)</f>
        <v>0</v>
      </c>
      <c r="K151" s="273" t="s">
        <v>202</v>
      </c>
      <c r="L151" s="278"/>
      <c r="M151" s="279" t="s">
        <v>19</v>
      </c>
      <c r="N151" s="280" t="s">
        <v>46</v>
      </c>
      <c r="O151" s="86"/>
      <c r="P151" s="223">
        <f>O151*H151</f>
        <v>0</v>
      </c>
      <c r="Q151" s="223">
        <v>0</v>
      </c>
      <c r="R151" s="223">
        <f>Q151*H151</f>
        <v>0</v>
      </c>
      <c r="S151" s="223">
        <v>0</v>
      </c>
      <c r="T151" s="224">
        <f>S151*H151</f>
        <v>0</v>
      </c>
      <c r="U151" s="40"/>
      <c r="V151" s="40"/>
      <c r="W151" s="40"/>
      <c r="X151" s="40"/>
      <c r="Y151" s="40"/>
      <c r="Z151" s="40"/>
      <c r="AA151" s="40"/>
      <c r="AB151" s="40"/>
      <c r="AC151" s="40"/>
      <c r="AD151" s="40"/>
      <c r="AE151" s="40"/>
      <c r="AR151" s="225" t="s">
        <v>199</v>
      </c>
      <c r="AT151" s="225" t="s">
        <v>660</v>
      </c>
      <c r="AU151" s="225" t="s">
        <v>82</v>
      </c>
      <c r="AY151" s="19" t="s">
        <v>147</v>
      </c>
      <c r="BE151" s="226">
        <f>IF(N151="základní",J151,0)</f>
        <v>0</v>
      </c>
      <c r="BF151" s="226">
        <f>IF(N151="snížená",J151,0)</f>
        <v>0</v>
      </c>
      <c r="BG151" s="226">
        <f>IF(N151="zákl. přenesená",J151,0)</f>
        <v>0</v>
      </c>
      <c r="BH151" s="226">
        <f>IF(N151="sníž. přenesená",J151,0)</f>
        <v>0</v>
      </c>
      <c r="BI151" s="226">
        <f>IF(N151="nulová",J151,0)</f>
        <v>0</v>
      </c>
      <c r="BJ151" s="19" t="s">
        <v>82</v>
      </c>
      <c r="BK151" s="226">
        <f>ROUND(I151*H151,2)</f>
        <v>0</v>
      </c>
      <c r="BL151" s="19" t="s">
        <v>155</v>
      </c>
      <c r="BM151" s="225" t="s">
        <v>1702</v>
      </c>
    </row>
    <row r="152" spans="1:47" s="2" customFormat="1" ht="12">
      <c r="A152" s="40"/>
      <c r="B152" s="41"/>
      <c r="C152" s="42"/>
      <c r="D152" s="234" t="s">
        <v>213</v>
      </c>
      <c r="E152" s="42"/>
      <c r="F152" s="265" t="s">
        <v>1703</v>
      </c>
      <c r="G152" s="42"/>
      <c r="H152" s="42"/>
      <c r="I152" s="229"/>
      <c r="J152" s="42"/>
      <c r="K152" s="42"/>
      <c r="L152" s="46"/>
      <c r="M152" s="230"/>
      <c r="N152" s="231"/>
      <c r="O152" s="86"/>
      <c r="P152" s="86"/>
      <c r="Q152" s="86"/>
      <c r="R152" s="86"/>
      <c r="S152" s="86"/>
      <c r="T152" s="87"/>
      <c r="U152" s="40"/>
      <c r="V152" s="40"/>
      <c r="W152" s="40"/>
      <c r="X152" s="40"/>
      <c r="Y152" s="40"/>
      <c r="Z152" s="40"/>
      <c r="AA152" s="40"/>
      <c r="AB152" s="40"/>
      <c r="AC152" s="40"/>
      <c r="AD152" s="40"/>
      <c r="AE152" s="40"/>
      <c r="AT152" s="19" t="s">
        <v>213</v>
      </c>
      <c r="AU152" s="19" t="s">
        <v>82</v>
      </c>
    </row>
    <row r="153" spans="1:65" s="2" customFormat="1" ht="16.5" customHeight="1">
      <c r="A153" s="40"/>
      <c r="B153" s="41"/>
      <c r="C153" s="271" t="s">
        <v>368</v>
      </c>
      <c r="D153" s="271" t="s">
        <v>660</v>
      </c>
      <c r="E153" s="272" t="s">
        <v>1704</v>
      </c>
      <c r="F153" s="273" t="s">
        <v>1705</v>
      </c>
      <c r="G153" s="274" t="s">
        <v>1129</v>
      </c>
      <c r="H153" s="275">
        <v>1</v>
      </c>
      <c r="I153" s="276"/>
      <c r="J153" s="277">
        <f>ROUND(I153*H153,2)</f>
        <v>0</v>
      </c>
      <c r="K153" s="273" t="s">
        <v>202</v>
      </c>
      <c r="L153" s="278"/>
      <c r="M153" s="279" t="s">
        <v>19</v>
      </c>
      <c r="N153" s="280" t="s">
        <v>46</v>
      </c>
      <c r="O153" s="86"/>
      <c r="P153" s="223">
        <f>O153*H153</f>
        <v>0</v>
      </c>
      <c r="Q153" s="223">
        <v>0</v>
      </c>
      <c r="R153" s="223">
        <f>Q153*H153</f>
        <v>0</v>
      </c>
      <c r="S153" s="223">
        <v>0</v>
      </c>
      <c r="T153" s="224">
        <f>S153*H153</f>
        <v>0</v>
      </c>
      <c r="U153" s="40"/>
      <c r="V153" s="40"/>
      <c r="W153" s="40"/>
      <c r="X153" s="40"/>
      <c r="Y153" s="40"/>
      <c r="Z153" s="40"/>
      <c r="AA153" s="40"/>
      <c r="AB153" s="40"/>
      <c r="AC153" s="40"/>
      <c r="AD153" s="40"/>
      <c r="AE153" s="40"/>
      <c r="AR153" s="225" t="s">
        <v>199</v>
      </c>
      <c r="AT153" s="225" t="s">
        <v>660</v>
      </c>
      <c r="AU153" s="225" t="s">
        <v>82</v>
      </c>
      <c r="AY153" s="19" t="s">
        <v>147</v>
      </c>
      <c r="BE153" s="226">
        <f>IF(N153="základní",J153,0)</f>
        <v>0</v>
      </c>
      <c r="BF153" s="226">
        <f>IF(N153="snížená",J153,0)</f>
        <v>0</v>
      </c>
      <c r="BG153" s="226">
        <f>IF(N153="zákl. přenesená",J153,0)</f>
        <v>0</v>
      </c>
      <c r="BH153" s="226">
        <f>IF(N153="sníž. přenesená",J153,0)</f>
        <v>0</v>
      </c>
      <c r="BI153" s="226">
        <f>IF(N153="nulová",J153,0)</f>
        <v>0</v>
      </c>
      <c r="BJ153" s="19" t="s">
        <v>82</v>
      </c>
      <c r="BK153" s="226">
        <f>ROUND(I153*H153,2)</f>
        <v>0</v>
      </c>
      <c r="BL153" s="19" t="s">
        <v>155</v>
      </c>
      <c r="BM153" s="225" t="s">
        <v>1706</v>
      </c>
    </row>
    <row r="154" spans="1:47" s="2" customFormat="1" ht="12">
      <c r="A154" s="40"/>
      <c r="B154" s="41"/>
      <c r="C154" s="42"/>
      <c r="D154" s="234" t="s">
        <v>213</v>
      </c>
      <c r="E154" s="42"/>
      <c r="F154" s="265" t="s">
        <v>1707</v>
      </c>
      <c r="G154" s="42"/>
      <c r="H154" s="42"/>
      <c r="I154" s="229"/>
      <c r="J154" s="42"/>
      <c r="K154" s="42"/>
      <c r="L154" s="46"/>
      <c r="M154" s="230"/>
      <c r="N154" s="231"/>
      <c r="O154" s="86"/>
      <c r="P154" s="86"/>
      <c r="Q154" s="86"/>
      <c r="R154" s="86"/>
      <c r="S154" s="86"/>
      <c r="T154" s="87"/>
      <c r="U154" s="40"/>
      <c r="V154" s="40"/>
      <c r="W154" s="40"/>
      <c r="X154" s="40"/>
      <c r="Y154" s="40"/>
      <c r="Z154" s="40"/>
      <c r="AA154" s="40"/>
      <c r="AB154" s="40"/>
      <c r="AC154" s="40"/>
      <c r="AD154" s="40"/>
      <c r="AE154" s="40"/>
      <c r="AT154" s="19" t="s">
        <v>213</v>
      </c>
      <c r="AU154" s="19" t="s">
        <v>82</v>
      </c>
    </row>
    <row r="155" spans="1:65" s="2" customFormat="1" ht="16.5" customHeight="1">
      <c r="A155" s="40"/>
      <c r="B155" s="41"/>
      <c r="C155" s="271" t="s">
        <v>377</v>
      </c>
      <c r="D155" s="271" t="s">
        <v>660</v>
      </c>
      <c r="E155" s="272" t="s">
        <v>1708</v>
      </c>
      <c r="F155" s="273" t="s">
        <v>1709</v>
      </c>
      <c r="G155" s="274" t="s">
        <v>210</v>
      </c>
      <c r="H155" s="275">
        <v>1</v>
      </c>
      <c r="I155" s="276"/>
      <c r="J155" s="277">
        <f>ROUND(I155*H155,2)</f>
        <v>0</v>
      </c>
      <c r="K155" s="273" t="s">
        <v>202</v>
      </c>
      <c r="L155" s="278"/>
      <c r="M155" s="279" t="s">
        <v>19</v>
      </c>
      <c r="N155" s="280" t="s">
        <v>46</v>
      </c>
      <c r="O155" s="86"/>
      <c r="P155" s="223">
        <f>O155*H155</f>
        <v>0</v>
      </c>
      <c r="Q155" s="223">
        <v>0</v>
      </c>
      <c r="R155" s="223">
        <f>Q155*H155</f>
        <v>0</v>
      </c>
      <c r="S155" s="223">
        <v>0</v>
      </c>
      <c r="T155" s="224">
        <f>S155*H155</f>
        <v>0</v>
      </c>
      <c r="U155" s="40"/>
      <c r="V155" s="40"/>
      <c r="W155" s="40"/>
      <c r="X155" s="40"/>
      <c r="Y155" s="40"/>
      <c r="Z155" s="40"/>
      <c r="AA155" s="40"/>
      <c r="AB155" s="40"/>
      <c r="AC155" s="40"/>
      <c r="AD155" s="40"/>
      <c r="AE155" s="40"/>
      <c r="AR155" s="225" t="s">
        <v>199</v>
      </c>
      <c r="AT155" s="225" t="s">
        <v>660</v>
      </c>
      <c r="AU155" s="225" t="s">
        <v>82</v>
      </c>
      <c r="AY155" s="19" t="s">
        <v>147</v>
      </c>
      <c r="BE155" s="226">
        <f>IF(N155="základní",J155,0)</f>
        <v>0</v>
      </c>
      <c r="BF155" s="226">
        <f>IF(N155="snížená",J155,0)</f>
        <v>0</v>
      </c>
      <c r="BG155" s="226">
        <f>IF(N155="zákl. přenesená",J155,0)</f>
        <v>0</v>
      </c>
      <c r="BH155" s="226">
        <f>IF(N155="sníž. přenesená",J155,0)</f>
        <v>0</v>
      </c>
      <c r="BI155" s="226">
        <f>IF(N155="nulová",J155,0)</f>
        <v>0</v>
      </c>
      <c r="BJ155" s="19" t="s">
        <v>82</v>
      </c>
      <c r="BK155" s="226">
        <f>ROUND(I155*H155,2)</f>
        <v>0</v>
      </c>
      <c r="BL155" s="19" t="s">
        <v>155</v>
      </c>
      <c r="BM155" s="225" t="s">
        <v>1710</v>
      </c>
    </row>
    <row r="156" spans="1:47" s="2" customFormat="1" ht="12">
      <c r="A156" s="40"/>
      <c r="B156" s="41"/>
      <c r="C156" s="42"/>
      <c r="D156" s="234" t="s">
        <v>213</v>
      </c>
      <c r="E156" s="42"/>
      <c r="F156" s="265" t="s">
        <v>1711</v>
      </c>
      <c r="G156" s="42"/>
      <c r="H156" s="42"/>
      <c r="I156" s="229"/>
      <c r="J156" s="42"/>
      <c r="K156" s="42"/>
      <c r="L156" s="46"/>
      <c r="M156" s="230"/>
      <c r="N156" s="231"/>
      <c r="O156" s="86"/>
      <c r="P156" s="86"/>
      <c r="Q156" s="86"/>
      <c r="R156" s="86"/>
      <c r="S156" s="86"/>
      <c r="T156" s="87"/>
      <c r="U156" s="40"/>
      <c r="V156" s="40"/>
      <c r="W156" s="40"/>
      <c r="X156" s="40"/>
      <c r="Y156" s="40"/>
      <c r="Z156" s="40"/>
      <c r="AA156" s="40"/>
      <c r="AB156" s="40"/>
      <c r="AC156" s="40"/>
      <c r="AD156" s="40"/>
      <c r="AE156" s="40"/>
      <c r="AT156" s="19" t="s">
        <v>213</v>
      </c>
      <c r="AU156" s="19" t="s">
        <v>82</v>
      </c>
    </row>
    <row r="157" spans="1:65" s="2" customFormat="1" ht="16.5" customHeight="1">
      <c r="A157" s="40"/>
      <c r="B157" s="41"/>
      <c r="C157" s="271" t="s">
        <v>382</v>
      </c>
      <c r="D157" s="271" t="s">
        <v>660</v>
      </c>
      <c r="E157" s="272" t="s">
        <v>1712</v>
      </c>
      <c r="F157" s="273" t="s">
        <v>1713</v>
      </c>
      <c r="G157" s="274" t="s">
        <v>1129</v>
      </c>
      <c r="H157" s="275">
        <v>1</v>
      </c>
      <c r="I157" s="276"/>
      <c r="J157" s="277">
        <f>ROUND(I157*H157,2)</f>
        <v>0</v>
      </c>
      <c r="K157" s="273" t="s">
        <v>202</v>
      </c>
      <c r="L157" s="278"/>
      <c r="M157" s="279" t="s">
        <v>19</v>
      </c>
      <c r="N157" s="280" t="s">
        <v>46</v>
      </c>
      <c r="O157" s="86"/>
      <c r="P157" s="223">
        <f>O157*H157</f>
        <v>0</v>
      </c>
      <c r="Q157" s="223">
        <v>0</v>
      </c>
      <c r="R157" s="223">
        <f>Q157*H157</f>
        <v>0</v>
      </c>
      <c r="S157" s="223">
        <v>0</v>
      </c>
      <c r="T157" s="224">
        <f>S157*H157</f>
        <v>0</v>
      </c>
      <c r="U157" s="40"/>
      <c r="V157" s="40"/>
      <c r="W157" s="40"/>
      <c r="X157" s="40"/>
      <c r="Y157" s="40"/>
      <c r="Z157" s="40"/>
      <c r="AA157" s="40"/>
      <c r="AB157" s="40"/>
      <c r="AC157" s="40"/>
      <c r="AD157" s="40"/>
      <c r="AE157" s="40"/>
      <c r="AR157" s="225" t="s">
        <v>199</v>
      </c>
      <c r="AT157" s="225" t="s">
        <v>660</v>
      </c>
      <c r="AU157" s="225" t="s">
        <v>82</v>
      </c>
      <c r="AY157" s="19" t="s">
        <v>147</v>
      </c>
      <c r="BE157" s="226">
        <f>IF(N157="základní",J157,0)</f>
        <v>0</v>
      </c>
      <c r="BF157" s="226">
        <f>IF(N157="snížená",J157,0)</f>
        <v>0</v>
      </c>
      <c r="BG157" s="226">
        <f>IF(N157="zákl. přenesená",J157,0)</f>
        <v>0</v>
      </c>
      <c r="BH157" s="226">
        <f>IF(N157="sníž. přenesená",J157,0)</f>
        <v>0</v>
      </c>
      <c r="BI157" s="226">
        <f>IF(N157="nulová",J157,0)</f>
        <v>0</v>
      </c>
      <c r="BJ157" s="19" t="s">
        <v>82</v>
      </c>
      <c r="BK157" s="226">
        <f>ROUND(I157*H157,2)</f>
        <v>0</v>
      </c>
      <c r="BL157" s="19" t="s">
        <v>155</v>
      </c>
      <c r="BM157" s="225" t="s">
        <v>1714</v>
      </c>
    </row>
    <row r="158" spans="1:47" s="2" customFormat="1" ht="12">
      <c r="A158" s="40"/>
      <c r="B158" s="41"/>
      <c r="C158" s="42"/>
      <c r="D158" s="234" t="s">
        <v>213</v>
      </c>
      <c r="E158" s="42"/>
      <c r="F158" s="265" t="s">
        <v>1715</v>
      </c>
      <c r="G158" s="42"/>
      <c r="H158" s="42"/>
      <c r="I158" s="229"/>
      <c r="J158" s="42"/>
      <c r="K158" s="42"/>
      <c r="L158" s="46"/>
      <c r="M158" s="230"/>
      <c r="N158" s="231"/>
      <c r="O158" s="86"/>
      <c r="P158" s="86"/>
      <c r="Q158" s="86"/>
      <c r="R158" s="86"/>
      <c r="S158" s="86"/>
      <c r="T158" s="87"/>
      <c r="U158" s="40"/>
      <c r="V158" s="40"/>
      <c r="W158" s="40"/>
      <c r="X158" s="40"/>
      <c r="Y158" s="40"/>
      <c r="Z158" s="40"/>
      <c r="AA158" s="40"/>
      <c r="AB158" s="40"/>
      <c r="AC158" s="40"/>
      <c r="AD158" s="40"/>
      <c r="AE158" s="40"/>
      <c r="AT158" s="19" t="s">
        <v>213</v>
      </c>
      <c r="AU158" s="19" t="s">
        <v>82</v>
      </c>
    </row>
    <row r="159" spans="1:65" s="2" customFormat="1" ht="16.5" customHeight="1">
      <c r="A159" s="40"/>
      <c r="B159" s="41"/>
      <c r="C159" s="271" t="s">
        <v>386</v>
      </c>
      <c r="D159" s="271" t="s">
        <v>660</v>
      </c>
      <c r="E159" s="272" t="s">
        <v>1716</v>
      </c>
      <c r="F159" s="273" t="s">
        <v>1717</v>
      </c>
      <c r="G159" s="274" t="s">
        <v>1129</v>
      </c>
      <c r="H159" s="275">
        <v>1</v>
      </c>
      <c r="I159" s="276"/>
      <c r="J159" s="277">
        <f>ROUND(I159*H159,2)</f>
        <v>0</v>
      </c>
      <c r="K159" s="273" t="s">
        <v>202</v>
      </c>
      <c r="L159" s="278"/>
      <c r="M159" s="279" t="s">
        <v>19</v>
      </c>
      <c r="N159" s="280" t="s">
        <v>46</v>
      </c>
      <c r="O159" s="86"/>
      <c r="P159" s="223">
        <f>O159*H159</f>
        <v>0</v>
      </c>
      <c r="Q159" s="223">
        <v>0</v>
      </c>
      <c r="R159" s="223">
        <f>Q159*H159</f>
        <v>0</v>
      </c>
      <c r="S159" s="223">
        <v>0</v>
      </c>
      <c r="T159" s="224">
        <f>S159*H159</f>
        <v>0</v>
      </c>
      <c r="U159" s="40"/>
      <c r="V159" s="40"/>
      <c r="W159" s="40"/>
      <c r="X159" s="40"/>
      <c r="Y159" s="40"/>
      <c r="Z159" s="40"/>
      <c r="AA159" s="40"/>
      <c r="AB159" s="40"/>
      <c r="AC159" s="40"/>
      <c r="AD159" s="40"/>
      <c r="AE159" s="40"/>
      <c r="AR159" s="225" t="s">
        <v>199</v>
      </c>
      <c r="AT159" s="225" t="s">
        <v>660</v>
      </c>
      <c r="AU159" s="225" t="s">
        <v>82</v>
      </c>
      <c r="AY159" s="19" t="s">
        <v>147</v>
      </c>
      <c r="BE159" s="226">
        <f>IF(N159="základní",J159,0)</f>
        <v>0</v>
      </c>
      <c r="BF159" s="226">
        <f>IF(N159="snížená",J159,0)</f>
        <v>0</v>
      </c>
      <c r="BG159" s="226">
        <f>IF(N159="zákl. přenesená",J159,0)</f>
        <v>0</v>
      </c>
      <c r="BH159" s="226">
        <f>IF(N159="sníž. přenesená",J159,0)</f>
        <v>0</v>
      </c>
      <c r="BI159" s="226">
        <f>IF(N159="nulová",J159,0)</f>
        <v>0</v>
      </c>
      <c r="BJ159" s="19" t="s">
        <v>82</v>
      </c>
      <c r="BK159" s="226">
        <f>ROUND(I159*H159,2)</f>
        <v>0</v>
      </c>
      <c r="BL159" s="19" t="s">
        <v>155</v>
      </c>
      <c r="BM159" s="225" t="s">
        <v>1718</v>
      </c>
    </row>
    <row r="160" spans="1:47" s="2" customFormat="1" ht="12">
      <c r="A160" s="40"/>
      <c r="B160" s="41"/>
      <c r="C160" s="42"/>
      <c r="D160" s="234" t="s">
        <v>213</v>
      </c>
      <c r="E160" s="42"/>
      <c r="F160" s="265" t="s">
        <v>1719</v>
      </c>
      <c r="G160" s="42"/>
      <c r="H160" s="42"/>
      <c r="I160" s="229"/>
      <c r="J160" s="42"/>
      <c r="K160" s="42"/>
      <c r="L160" s="46"/>
      <c r="M160" s="230"/>
      <c r="N160" s="231"/>
      <c r="O160" s="86"/>
      <c r="P160" s="86"/>
      <c r="Q160" s="86"/>
      <c r="R160" s="86"/>
      <c r="S160" s="86"/>
      <c r="T160" s="87"/>
      <c r="U160" s="40"/>
      <c r="V160" s="40"/>
      <c r="W160" s="40"/>
      <c r="X160" s="40"/>
      <c r="Y160" s="40"/>
      <c r="Z160" s="40"/>
      <c r="AA160" s="40"/>
      <c r="AB160" s="40"/>
      <c r="AC160" s="40"/>
      <c r="AD160" s="40"/>
      <c r="AE160" s="40"/>
      <c r="AT160" s="19" t="s">
        <v>213</v>
      </c>
      <c r="AU160" s="19" t="s">
        <v>82</v>
      </c>
    </row>
    <row r="161" spans="1:65" s="2" customFormat="1" ht="16.5" customHeight="1">
      <c r="A161" s="40"/>
      <c r="B161" s="41"/>
      <c r="C161" s="271" t="s">
        <v>390</v>
      </c>
      <c r="D161" s="271" t="s">
        <v>660</v>
      </c>
      <c r="E161" s="272" t="s">
        <v>1720</v>
      </c>
      <c r="F161" s="273" t="s">
        <v>1721</v>
      </c>
      <c r="G161" s="274" t="s">
        <v>1129</v>
      </c>
      <c r="H161" s="275">
        <v>1</v>
      </c>
      <c r="I161" s="276"/>
      <c r="J161" s="277">
        <f>ROUND(I161*H161,2)</f>
        <v>0</v>
      </c>
      <c r="K161" s="273" t="s">
        <v>202</v>
      </c>
      <c r="L161" s="278"/>
      <c r="M161" s="279" t="s">
        <v>19</v>
      </c>
      <c r="N161" s="280" t="s">
        <v>46</v>
      </c>
      <c r="O161" s="86"/>
      <c r="P161" s="223">
        <f>O161*H161</f>
        <v>0</v>
      </c>
      <c r="Q161" s="223">
        <v>0</v>
      </c>
      <c r="R161" s="223">
        <f>Q161*H161</f>
        <v>0</v>
      </c>
      <c r="S161" s="223">
        <v>0</v>
      </c>
      <c r="T161" s="224">
        <f>S161*H161</f>
        <v>0</v>
      </c>
      <c r="U161" s="40"/>
      <c r="V161" s="40"/>
      <c r="W161" s="40"/>
      <c r="X161" s="40"/>
      <c r="Y161" s="40"/>
      <c r="Z161" s="40"/>
      <c r="AA161" s="40"/>
      <c r="AB161" s="40"/>
      <c r="AC161" s="40"/>
      <c r="AD161" s="40"/>
      <c r="AE161" s="40"/>
      <c r="AR161" s="225" t="s">
        <v>199</v>
      </c>
      <c r="AT161" s="225" t="s">
        <v>660</v>
      </c>
      <c r="AU161" s="225" t="s">
        <v>82</v>
      </c>
      <c r="AY161" s="19" t="s">
        <v>147</v>
      </c>
      <c r="BE161" s="226">
        <f>IF(N161="základní",J161,0)</f>
        <v>0</v>
      </c>
      <c r="BF161" s="226">
        <f>IF(N161="snížená",J161,0)</f>
        <v>0</v>
      </c>
      <c r="BG161" s="226">
        <f>IF(N161="zákl. přenesená",J161,0)</f>
        <v>0</v>
      </c>
      <c r="BH161" s="226">
        <f>IF(N161="sníž. přenesená",J161,0)</f>
        <v>0</v>
      </c>
      <c r="BI161" s="226">
        <f>IF(N161="nulová",J161,0)</f>
        <v>0</v>
      </c>
      <c r="BJ161" s="19" t="s">
        <v>82</v>
      </c>
      <c r="BK161" s="226">
        <f>ROUND(I161*H161,2)</f>
        <v>0</v>
      </c>
      <c r="BL161" s="19" t="s">
        <v>155</v>
      </c>
      <c r="BM161" s="225" t="s">
        <v>1722</v>
      </c>
    </row>
    <row r="162" spans="1:47" s="2" customFormat="1" ht="12">
      <c r="A162" s="40"/>
      <c r="B162" s="41"/>
      <c r="C162" s="42"/>
      <c r="D162" s="234" t="s">
        <v>213</v>
      </c>
      <c r="E162" s="42"/>
      <c r="F162" s="265" t="s">
        <v>1723</v>
      </c>
      <c r="G162" s="42"/>
      <c r="H162" s="42"/>
      <c r="I162" s="229"/>
      <c r="J162" s="42"/>
      <c r="K162" s="42"/>
      <c r="L162" s="46"/>
      <c r="M162" s="230"/>
      <c r="N162" s="231"/>
      <c r="O162" s="86"/>
      <c r="P162" s="86"/>
      <c r="Q162" s="86"/>
      <c r="R162" s="86"/>
      <c r="S162" s="86"/>
      <c r="T162" s="87"/>
      <c r="U162" s="40"/>
      <c r="V162" s="40"/>
      <c r="W162" s="40"/>
      <c r="X162" s="40"/>
      <c r="Y162" s="40"/>
      <c r="Z162" s="40"/>
      <c r="AA162" s="40"/>
      <c r="AB162" s="40"/>
      <c r="AC162" s="40"/>
      <c r="AD162" s="40"/>
      <c r="AE162" s="40"/>
      <c r="AT162" s="19" t="s">
        <v>213</v>
      </c>
      <c r="AU162" s="19" t="s">
        <v>82</v>
      </c>
    </row>
    <row r="163" spans="1:65" s="2" customFormat="1" ht="16.5" customHeight="1">
      <c r="A163" s="40"/>
      <c r="B163" s="41"/>
      <c r="C163" s="271" t="s">
        <v>394</v>
      </c>
      <c r="D163" s="271" t="s">
        <v>660</v>
      </c>
      <c r="E163" s="272" t="s">
        <v>1724</v>
      </c>
      <c r="F163" s="273" t="s">
        <v>1654</v>
      </c>
      <c r="G163" s="274" t="s">
        <v>1129</v>
      </c>
      <c r="H163" s="275">
        <v>1</v>
      </c>
      <c r="I163" s="276"/>
      <c r="J163" s="277">
        <f>ROUND(I163*H163,2)</f>
        <v>0</v>
      </c>
      <c r="K163" s="273" t="s">
        <v>202</v>
      </c>
      <c r="L163" s="278"/>
      <c r="M163" s="279" t="s">
        <v>19</v>
      </c>
      <c r="N163" s="280" t="s">
        <v>46</v>
      </c>
      <c r="O163" s="86"/>
      <c r="P163" s="223">
        <f>O163*H163</f>
        <v>0</v>
      </c>
      <c r="Q163" s="223">
        <v>0</v>
      </c>
      <c r="R163" s="223">
        <f>Q163*H163</f>
        <v>0</v>
      </c>
      <c r="S163" s="223">
        <v>0</v>
      </c>
      <c r="T163" s="224">
        <f>S163*H163</f>
        <v>0</v>
      </c>
      <c r="U163" s="40"/>
      <c r="V163" s="40"/>
      <c r="W163" s="40"/>
      <c r="X163" s="40"/>
      <c r="Y163" s="40"/>
      <c r="Z163" s="40"/>
      <c r="AA163" s="40"/>
      <c r="AB163" s="40"/>
      <c r="AC163" s="40"/>
      <c r="AD163" s="40"/>
      <c r="AE163" s="40"/>
      <c r="AR163" s="225" t="s">
        <v>199</v>
      </c>
      <c r="AT163" s="225" t="s">
        <v>660</v>
      </c>
      <c r="AU163" s="225" t="s">
        <v>82</v>
      </c>
      <c r="AY163" s="19" t="s">
        <v>147</v>
      </c>
      <c r="BE163" s="226">
        <f>IF(N163="základní",J163,0)</f>
        <v>0</v>
      </c>
      <c r="BF163" s="226">
        <f>IF(N163="snížená",J163,0)</f>
        <v>0</v>
      </c>
      <c r="BG163" s="226">
        <f>IF(N163="zákl. přenesená",J163,0)</f>
        <v>0</v>
      </c>
      <c r="BH163" s="226">
        <f>IF(N163="sníž. přenesená",J163,0)</f>
        <v>0</v>
      </c>
      <c r="BI163" s="226">
        <f>IF(N163="nulová",J163,0)</f>
        <v>0</v>
      </c>
      <c r="BJ163" s="19" t="s">
        <v>82</v>
      </c>
      <c r="BK163" s="226">
        <f>ROUND(I163*H163,2)</f>
        <v>0</v>
      </c>
      <c r="BL163" s="19" t="s">
        <v>155</v>
      </c>
      <c r="BM163" s="225" t="s">
        <v>1725</v>
      </c>
    </row>
    <row r="164" spans="1:47" s="2" customFormat="1" ht="12">
      <c r="A164" s="40"/>
      <c r="B164" s="41"/>
      <c r="C164" s="42"/>
      <c r="D164" s="234" t="s">
        <v>213</v>
      </c>
      <c r="E164" s="42"/>
      <c r="F164" s="265" t="s">
        <v>1726</v>
      </c>
      <c r="G164" s="42"/>
      <c r="H164" s="42"/>
      <c r="I164" s="229"/>
      <c r="J164" s="42"/>
      <c r="K164" s="42"/>
      <c r="L164" s="46"/>
      <c r="M164" s="230"/>
      <c r="N164" s="231"/>
      <c r="O164" s="86"/>
      <c r="P164" s="86"/>
      <c r="Q164" s="86"/>
      <c r="R164" s="86"/>
      <c r="S164" s="86"/>
      <c r="T164" s="87"/>
      <c r="U164" s="40"/>
      <c r="V164" s="40"/>
      <c r="W164" s="40"/>
      <c r="X164" s="40"/>
      <c r="Y164" s="40"/>
      <c r="Z164" s="40"/>
      <c r="AA164" s="40"/>
      <c r="AB164" s="40"/>
      <c r="AC164" s="40"/>
      <c r="AD164" s="40"/>
      <c r="AE164" s="40"/>
      <c r="AT164" s="19" t="s">
        <v>213</v>
      </c>
      <c r="AU164" s="19" t="s">
        <v>82</v>
      </c>
    </row>
    <row r="165" spans="1:65" s="2" customFormat="1" ht="16.5" customHeight="1">
      <c r="A165" s="40"/>
      <c r="B165" s="41"/>
      <c r="C165" s="271" t="s">
        <v>398</v>
      </c>
      <c r="D165" s="271" t="s">
        <v>660</v>
      </c>
      <c r="E165" s="272" t="s">
        <v>1727</v>
      </c>
      <c r="F165" s="273" t="s">
        <v>1728</v>
      </c>
      <c r="G165" s="274" t="s">
        <v>1129</v>
      </c>
      <c r="H165" s="275">
        <v>1</v>
      </c>
      <c r="I165" s="276"/>
      <c r="J165" s="277">
        <f>ROUND(I165*H165,2)</f>
        <v>0</v>
      </c>
      <c r="K165" s="273" t="s">
        <v>202</v>
      </c>
      <c r="L165" s="278"/>
      <c r="M165" s="279" t="s">
        <v>19</v>
      </c>
      <c r="N165" s="280" t="s">
        <v>46</v>
      </c>
      <c r="O165" s="86"/>
      <c r="P165" s="223">
        <f>O165*H165</f>
        <v>0</v>
      </c>
      <c r="Q165" s="223">
        <v>0</v>
      </c>
      <c r="R165" s="223">
        <f>Q165*H165</f>
        <v>0</v>
      </c>
      <c r="S165" s="223">
        <v>0</v>
      </c>
      <c r="T165" s="224">
        <f>S165*H165</f>
        <v>0</v>
      </c>
      <c r="U165" s="40"/>
      <c r="V165" s="40"/>
      <c r="W165" s="40"/>
      <c r="X165" s="40"/>
      <c r="Y165" s="40"/>
      <c r="Z165" s="40"/>
      <c r="AA165" s="40"/>
      <c r="AB165" s="40"/>
      <c r="AC165" s="40"/>
      <c r="AD165" s="40"/>
      <c r="AE165" s="40"/>
      <c r="AR165" s="225" t="s">
        <v>199</v>
      </c>
      <c r="AT165" s="225" t="s">
        <v>660</v>
      </c>
      <c r="AU165" s="225" t="s">
        <v>82</v>
      </c>
      <c r="AY165" s="19" t="s">
        <v>147</v>
      </c>
      <c r="BE165" s="226">
        <f>IF(N165="základní",J165,0)</f>
        <v>0</v>
      </c>
      <c r="BF165" s="226">
        <f>IF(N165="snížená",J165,0)</f>
        <v>0</v>
      </c>
      <c r="BG165" s="226">
        <f>IF(N165="zákl. přenesená",J165,0)</f>
        <v>0</v>
      </c>
      <c r="BH165" s="226">
        <f>IF(N165="sníž. přenesená",J165,0)</f>
        <v>0</v>
      </c>
      <c r="BI165" s="226">
        <f>IF(N165="nulová",J165,0)</f>
        <v>0</v>
      </c>
      <c r="BJ165" s="19" t="s">
        <v>82</v>
      </c>
      <c r="BK165" s="226">
        <f>ROUND(I165*H165,2)</f>
        <v>0</v>
      </c>
      <c r="BL165" s="19" t="s">
        <v>155</v>
      </c>
      <c r="BM165" s="225" t="s">
        <v>1729</v>
      </c>
    </row>
    <row r="166" spans="1:47" s="2" customFormat="1" ht="12">
      <c r="A166" s="40"/>
      <c r="B166" s="41"/>
      <c r="C166" s="42"/>
      <c r="D166" s="234" t="s">
        <v>213</v>
      </c>
      <c r="E166" s="42"/>
      <c r="F166" s="265" t="s">
        <v>1730</v>
      </c>
      <c r="G166" s="42"/>
      <c r="H166" s="42"/>
      <c r="I166" s="229"/>
      <c r="J166" s="42"/>
      <c r="K166" s="42"/>
      <c r="L166" s="46"/>
      <c r="M166" s="230"/>
      <c r="N166" s="231"/>
      <c r="O166" s="86"/>
      <c r="P166" s="86"/>
      <c r="Q166" s="86"/>
      <c r="R166" s="86"/>
      <c r="S166" s="86"/>
      <c r="T166" s="87"/>
      <c r="U166" s="40"/>
      <c r="V166" s="40"/>
      <c r="W166" s="40"/>
      <c r="X166" s="40"/>
      <c r="Y166" s="40"/>
      <c r="Z166" s="40"/>
      <c r="AA166" s="40"/>
      <c r="AB166" s="40"/>
      <c r="AC166" s="40"/>
      <c r="AD166" s="40"/>
      <c r="AE166" s="40"/>
      <c r="AT166" s="19" t="s">
        <v>213</v>
      </c>
      <c r="AU166" s="19" t="s">
        <v>82</v>
      </c>
    </row>
    <row r="167" spans="1:63" s="12" customFormat="1" ht="25.9" customHeight="1">
      <c r="A167" s="12"/>
      <c r="B167" s="198"/>
      <c r="C167" s="199"/>
      <c r="D167" s="200" t="s">
        <v>74</v>
      </c>
      <c r="E167" s="201" t="s">
        <v>1731</v>
      </c>
      <c r="F167" s="201" t="s">
        <v>1732</v>
      </c>
      <c r="G167" s="199"/>
      <c r="H167" s="199"/>
      <c r="I167" s="202"/>
      <c r="J167" s="203">
        <f>BK167</f>
        <v>0</v>
      </c>
      <c r="K167" s="199"/>
      <c r="L167" s="204"/>
      <c r="M167" s="205"/>
      <c r="N167" s="206"/>
      <c r="O167" s="206"/>
      <c r="P167" s="207">
        <f>SUM(P168:P185)</f>
        <v>0</v>
      </c>
      <c r="Q167" s="206"/>
      <c r="R167" s="207">
        <f>SUM(R168:R185)</f>
        <v>0</v>
      </c>
      <c r="S167" s="206"/>
      <c r="T167" s="208">
        <f>SUM(T168:T185)</f>
        <v>0</v>
      </c>
      <c r="U167" s="12"/>
      <c r="V167" s="12"/>
      <c r="W167" s="12"/>
      <c r="X167" s="12"/>
      <c r="Y167" s="12"/>
      <c r="Z167" s="12"/>
      <c r="AA167" s="12"/>
      <c r="AB167" s="12"/>
      <c r="AC167" s="12"/>
      <c r="AD167" s="12"/>
      <c r="AE167" s="12"/>
      <c r="AR167" s="209" t="s">
        <v>82</v>
      </c>
      <c r="AT167" s="210" t="s">
        <v>74</v>
      </c>
      <c r="AU167" s="210" t="s">
        <v>75</v>
      </c>
      <c r="AY167" s="209" t="s">
        <v>147</v>
      </c>
      <c r="BK167" s="211">
        <f>SUM(BK168:BK185)</f>
        <v>0</v>
      </c>
    </row>
    <row r="168" spans="1:65" s="2" customFormat="1" ht="16.5" customHeight="1">
      <c r="A168" s="40"/>
      <c r="B168" s="41"/>
      <c r="C168" s="214" t="s">
        <v>402</v>
      </c>
      <c r="D168" s="214" t="s">
        <v>150</v>
      </c>
      <c r="E168" s="215" t="s">
        <v>1733</v>
      </c>
      <c r="F168" s="216" t="s">
        <v>1734</v>
      </c>
      <c r="G168" s="217" t="s">
        <v>170</v>
      </c>
      <c r="H168" s="218">
        <v>550</v>
      </c>
      <c r="I168" s="219"/>
      <c r="J168" s="220">
        <f>ROUND(I168*H168,2)</f>
        <v>0</v>
      </c>
      <c r="K168" s="216" t="s">
        <v>202</v>
      </c>
      <c r="L168" s="46"/>
      <c r="M168" s="221" t="s">
        <v>19</v>
      </c>
      <c r="N168" s="222" t="s">
        <v>46</v>
      </c>
      <c r="O168" s="86"/>
      <c r="P168" s="223">
        <f>O168*H168</f>
        <v>0</v>
      </c>
      <c r="Q168" s="223">
        <v>0</v>
      </c>
      <c r="R168" s="223">
        <f>Q168*H168</f>
        <v>0</v>
      </c>
      <c r="S168" s="223">
        <v>0</v>
      </c>
      <c r="T168" s="224">
        <f>S168*H168</f>
        <v>0</v>
      </c>
      <c r="U168" s="40"/>
      <c r="V168" s="40"/>
      <c r="W168" s="40"/>
      <c r="X168" s="40"/>
      <c r="Y168" s="40"/>
      <c r="Z168" s="40"/>
      <c r="AA168" s="40"/>
      <c r="AB168" s="40"/>
      <c r="AC168" s="40"/>
      <c r="AD168" s="40"/>
      <c r="AE168" s="40"/>
      <c r="AR168" s="225" t="s">
        <v>155</v>
      </c>
      <c r="AT168" s="225" t="s">
        <v>150</v>
      </c>
      <c r="AU168" s="225" t="s">
        <v>82</v>
      </c>
      <c r="AY168" s="19" t="s">
        <v>147</v>
      </c>
      <c r="BE168" s="226">
        <f>IF(N168="základní",J168,0)</f>
        <v>0</v>
      </c>
      <c r="BF168" s="226">
        <f>IF(N168="snížená",J168,0)</f>
        <v>0</v>
      </c>
      <c r="BG168" s="226">
        <f>IF(N168="zákl. přenesená",J168,0)</f>
        <v>0</v>
      </c>
      <c r="BH168" s="226">
        <f>IF(N168="sníž. přenesená",J168,0)</f>
        <v>0</v>
      </c>
      <c r="BI168" s="226">
        <f>IF(N168="nulová",J168,0)</f>
        <v>0</v>
      </c>
      <c r="BJ168" s="19" t="s">
        <v>82</v>
      </c>
      <c r="BK168" s="226">
        <f>ROUND(I168*H168,2)</f>
        <v>0</v>
      </c>
      <c r="BL168" s="19" t="s">
        <v>155</v>
      </c>
      <c r="BM168" s="225" t="s">
        <v>827</v>
      </c>
    </row>
    <row r="169" spans="1:47" s="2" customFormat="1" ht="12">
      <c r="A169" s="40"/>
      <c r="B169" s="41"/>
      <c r="C169" s="42"/>
      <c r="D169" s="234" t="s">
        <v>213</v>
      </c>
      <c r="E169" s="42"/>
      <c r="F169" s="265" t="s">
        <v>1735</v>
      </c>
      <c r="G169" s="42"/>
      <c r="H169" s="42"/>
      <c r="I169" s="229"/>
      <c r="J169" s="42"/>
      <c r="K169" s="42"/>
      <c r="L169" s="46"/>
      <c r="M169" s="230"/>
      <c r="N169" s="231"/>
      <c r="O169" s="86"/>
      <c r="P169" s="86"/>
      <c r="Q169" s="86"/>
      <c r="R169" s="86"/>
      <c r="S169" s="86"/>
      <c r="T169" s="87"/>
      <c r="U169" s="40"/>
      <c r="V169" s="40"/>
      <c r="W169" s="40"/>
      <c r="X169" s="40"/>
      <c r="Y169" s="40"/>
      <c r="Z169" s="40"/>
      <c r="AA169" s="40"/>
      <c r="AB169" s="40"/>
      <c r="AC169" s="40"/>
      <c r="AD169" s="40"/>
      <c r="AE169" s="40"/>
      <c r="AT169" s="19" t="s">
        <v>213</v>
      </c>
      <c r="AU169" s="19" t="s">
        <v>82</v>
      </c>
    </row>
    <row r="170" spans="1:65" s="2" customFormat="1" ht="16.5" customHeight="1">
      <c r="A170" s="40"/>
      <c r="B170" s="41"/>
      <c r="C170" s="214" t="s">
        <v>406</v>
      </c>
      <c r="D170" s="214" t="s">
        <v>150</v>
      </c>
      <c r="E170" s="215" t="s">
        <v>1736</v>
      </c>
      <c r="F170" s="216" t="s">
        <v>1737</v>
      </c>
      <c r="G170" s="217" t="s">
        <v>170</v>
      </c>
      <c r="H170" s="218">
        <v>100</v>
      </c>
      <c r="I170" s="219"/>
      <c r="J170" s="220">
        <f>ROUND(I170*H170,2)</f>
        <v>0</v>
      </c>
      <c r="K170" s="216" t="s">
        <v>202</v>
      </c>
      <c r="L170" s="46"/>
      <c r="M170" s="221" t="s">
        <v>19</v>
      </c>
      <c r="N170" s="222" t="s">
        <v>46</v>
      </c>
      <c r="O170" s="86"/>
      <c r="P170" s="223">
        <f>O170*H170</f>
        <v>0</v>
      </c>
      <c r="Q170" s="223">
        <v>0</v>
      </c>
      <c r="R170" s="223">
        <f>Q170*H170</f>
        <v>0</v>
      </c>
      <c r="S170" s="223">
        <v>0</v>
      </c>
      <c r="T170" s="224">
        <f>S170*H170</f>
        <v>0</v>
      </c>
      <c r="U170" s="40"/>
      <c r="V170" s="40"/>
      <c r="W170" s="40"/>
      <c r="X170" s="40"/>
      <c r="Y170" s="40"/>
      <c r="Z170" s="40"/>
      <c r="AA170" s="40"/>
      <c r="AB170" s="40"/>
      <c r="AC170" s="40"/>
      <c r="AD170" s="40"/>
      <c r="AE170" s="40"/>
      <c r="AR170" s="225" t="s">
        <v>155</v>
      </c>
      <c r="AT170" s="225" t="s">
        <v>150</v>
      </c>
      <c r="AU170" s="225" t="s">
        <v>82</v>
      </c>
      <c r="AY170" s="19" t="s">
        <v>147</v>
      </c>
      <c r="BE170" s="226">
        <f>IF(N170="základní",J170,0)</f>
        <v>0</v>
      </c>
      <c r="BF170" s="226">
        <f>IF(N170="snížená",J170,0)</f>
        <v>0</v>
      </c>
      <c r="BG170" s="226">
        <f>IF(N170="zákl. přenesená",J170,0)</f>
        <v>0</v>
      </c>
      <c r="BH170" s="226">
        <f>IF(N170="sníž. přenesená",J170,0)</f>
        <v>0</v>
      </c>
      <c r="BI170" s="226">
        <f>IF(N170="nulová",J170,0)</f>
        <v>0</v>
      </c>
      <c r="BJ170" s="19" t="s">
        <v>82</v>
      </c>
      <c r="BK170" s="226">
        <f>ROUND(I170*H170,2)</f>
        <v>0</v>
      </c>
      <c r="BL170" s="19" t="s">
        <v>155</v>
      </c>
      <c r="BM170" s="225" t="s">
        <v>838</v>
      </c>
    </row>
    <row r="171" spans="1:47" s="2" customFormat="1" ht="12">
      <c r="A171" s="40"/>
      <c r="B171" s="41"/>
      <c r="C171" s="42"/>
      <c r="D171" s="234" t="s">
        <v>213</v>
      </c>
      <c r="E171" s="42"/>
      <c r="F171" s="265" t="s">
        <v>1738</v>
      </c>
      <c r="G171" s="42"/>
      <c r="H171" s="42"/>
      <c r="I171" s="229"/>
      <c r="J171" s="42"/>
      <c r="K171" s="42"/>
      <c r="L171" s="46"/>
      <c r="M171" s="230"/>
      <c r="N171" s="231"/>
      <c r="O171" s="86"/>
      <c r="P171" s="86"/>
      <c r="Q171" s="86"/>
      <c r="R171" s="86"/>
      <c r="S171" s="86"/>
      <c r="T171" s="87"/>
      <c r="U171" s="40"/>
      <c r="V171" s="40"/>
      <c r="W171" s="40"/>
      <c r="X171" s="40"/>
      <c r="Y171" s="40"/>
      <c r="Z171" s="40"/>
      <c r="AA171" s="40"/>
      <c r="AB171" s="40"/>
      <c r="AC171" s="40"/>
      <c r="AD171" s="40"/>
      <c r="AE171" s="40"/>
      <c r="AT171" s="19" t="s">
        <v>213</v>
      </c>
      <c r="AU171" s="19" t="s">
        <v>82</v>
      </c>
    </row>
    <row r="172" spans="1:65" s="2" customFormat="1" ht="16.5" customHeight="1">
      <c r="A172" s="40"/>
      <c r="B172" s="41"/>
      <c r="C172" s="214" t="s">
        <v>410</v>
      </c>
      <c r="D172" s="214" t="s">
        <v>150</v>
      </c>
      <c r="E172" s="215" t="s">
        <v>1739</v>
      </c>
      <c r="F172" s="216" t="s">
        <v>1740</v>
      </c>
      <c r="G172" s="217" t="s">
        <v>1129</v>
      </c>
      <c r="H172" s="218">
        <v>21</v>
      </c>
      <c r="I172" s="219"/>
      <c r="J172" s="220">
        <f>ROUND(I172*H172,2)</f>
        <v>0</v>
      </c>
      <c r="K172" s="216" t="s">
        <v>202</v>
      </c>
      <c r="L172" s="46"/>
      <c r="M172" s="221" t="s">
        <v>19</v>
      </c>
      <c r="N172" s="222" t="s">
        <v>46</v>
      </c>
      <c r="O172" s="86"/>
      <c r="P172" s="223">
        <f>O172*H172</f>
        <v>0</v>
      </c>
      <c r="Q172" s="223">
        <v>0</v>
      </c>
      <c r="R172" s="223">
        <f>Q172*H172</f>
        <v>0</v>
      </c>
      <c r="S172" s="223">
        <v>0</v>
      </c>
      <c r="T172" s="224">
        <f>S172*H172</f>
        <v>0</v>
      </c>
      <c r="U172" s="40"/>
      <c r="V172" s="40"/>
      <c r="W172" s="40"/>
      <c r="X172" s="40"/>
      <c r="Y172" s="40"/>
      <c r="Z172" s="40"/>
      <c r="AA172" s="40"/>
      <c r="AB172" s="40"/>
      <c r="AC172" s="40"/>
      <c r="AD172" s="40"/>
      <c r="AE172" s="40"/>
      <c r="AR172" s="225" t="s">
        <v>155</v>
      </c>
      <c r="AT172" s="225" t="s">
        <v>150</v>
      </c>
      <c r="AU172" s="225" t="s">
        <v>82</v>
      </c>
      <c r="AY172" s="19" t="s">
        <v>147</v>
      </c>
      <c r="BE172" s="226">
        <f>IF(N172="základní",J172,0)</f>
        <v>0</v>
      </c>
      <c r="BF172" s="226">
        <f>IF(N172="snížená",J172,0)</f>
        <v>0</v>
      </c>
      <c r="BG172" s="226">
        <f>IF(N172="zákl. přenesená",J172,0)</f>
        <v>0</v>
      </c>
      <c r="BH172" s="226">
        <f>IF(N172="sníž. přenesená",J172,0)</f>
        <v>0</v>
      </c>
      <c r="BI172" s="226">
        <f>IF(N172="nulová",J172,0)</f>
        <v>0</v>
      </c>
      <c r="BJ172" s="19" t="s">
        <v>82</v>
      </c>
      <c r="BK172" s="226">
        <f>ROUND(I172*H172,2)</f>
        <v>0</v>
      </c>
      <c r="BL172" s="19" t="s">
        <v>155</v>
      </c>
      <c r="BM172" s="225" t="s">
        <v>848</v>
      </c>
    </row>
    <row r="173" spans="1:47" s="2" customFormat="1" ht="12">
      <c r="A173" s="40"/>
      <c r="B173" s="41"/>
      <c r="C173" s="42"/>
      <c r="D173" s="234" t="s">
        <v>213</v>
      </c>
      <c r="E173" s="42"/>
      <c r="F173" s="265" t="s">
        <v>1741</v>
      </c>
      <c r="G173" s="42"/>
      <c r="H173" s="42"/>
      <c r="I173" s="229"/>
      <c r="J173" s="42"/>
      <c r="K173" s="42"/>
      <c r="L173" s="46"/>
      <c r="M173" s="230"/>
      <c r="N173" s="231"/>
      <c r="O173" s="86"/>
      <c r="P173" s="86"/>
      <c r="Q173" s="86"/>
      <c r="R173" s="86"/>
      <c r="S173" s="86"/>
      <c r="T173" s="87"/>
      <c r="U173" s="40"/>
      <c r="V173" s="40"/>
      <c r="W173" s="40"/>
      <c r="X173" s="40"/>
      <c r="Y173" s="40"/>
      <c r="Z173" s="40"/>
      <c r="AA173" s="40"/>
      <c r="AB173" s="40"/>
      <c r="AC173" s="40"/>
      <c r="AD173" s="40"/>
      <c r="AE173" s="40"/>
      <c r="AT173" s="19" t="s">
        <v>213</v>
      </c>
      <c r="AU173" s="19" t="s">
        <v>82</v>
      </c>
    </row>
    <row r="174" spans="1:65" s="2" customFormat="1" ht="16.5" customHeight="1">
      <c r="A174" s="40"/>
      <c r="B174" s="41"/>
      <c r="C174" s="214" t="s">
        <v>414</v>
      </c>
      <c r="D174" s="214" t="s">
        <v>150</v>
      </c>
      <c r="E174" s="215" t="s">
        <v>1742</v>
      </c>
      <c r="F174" s="216" t="s">
        <v>1743</v>
      </c>
      <c r="G174" s="217" t="s">
        <v>1129</v>
      </c>
      <c r="H174" s="218">
        <v>16</v>
      </c>
      <c r="I174" s="219"/>
      <c r="J174" s="220">
        <f>ROUND(I174*H174,2)</f>
        <v>0</v>
      </c>
      <c r="K174" s="216" t="s">
        <v>202</v>
      </c>
      <c r="L174" s="46"/>
      <c r="M174" s="221" t="s">
        <v>19</v>
      </c>
      <c r="N174" s="222" t="s">
        <v>46</v>
      </c>
      <c r="O174" s="86"/>
      <c r="P174" s="223">
        <f>O174*H174</f>
        <v>0</v>
      </c>
      <c r="Q174" s="223">
        <v>0</v>
      </c>
      <c r="R174" s="223">
        <f>Q174*H174</f>
        <v>0</v>
      </c>
      <c r="S174" s="223">
        <v>0</v>
      </c>
      <c r="T174" s="224">
        <f>S174*H174</f>
        <v>0</v>
      </c>
      <c r="U174" s="40"/>
      <c r="V174" s="40"/>
      <c r="W174" s="40"/>
      <c r="X174" s="40"/>
      <c r="Y174" s="40"/>
      <c r="Z174" s="40"/>
      <c r="AA174" s="40"/>
      <c r="AB174" s="40"/>
      <c r="AC174" s="40"/>
      <c r="AD174" s="40"/>
      <c r="AE174" s="40"/>
      <c r="AR174" s="225" t="s">
        <v>155</v>
      </c>
      <c r="AT174" s="225" t="s">
        <v>150</v>
      </c>
      <c r="AU174" s="225" t="s">
        <v>82</v>
      </c>
      <c r="AY174" s="19" t="s">
        <v>147</v>
      </c>
      <c r="BE174" s="226">
        <f>IF(N174="základní",J174,0)</f>
        <v>0</v>
      </c>
      <c r="BF174" s="226">
        <f>IF(N174="snížená",J174,0)</f>
        <v>0</v>
      </c>
      <c r="BG174" s="226">
        <f>IF(N174="zákl. přenesená",J174,0)</f>
        <v>0</v>
      </c>
      <c r="BH174" s="226">
        <f>IF(N174="sníž. přenesená",J174,0)</f>
        <v>0</v>
      </c>
      <c r="BI174" s="226">
        <f>IF(N174="nulová",J174,0)</f>
        <v>0</v>
      </c>
      <c r="BJ174" s="19" t="s">
        <v>82</v>
      </c>
      <c r="BK174" s="226">
        <f>ROUND(I174*H174,2)</f>
        <v>0</v>
      </c>
      <c r="BL174" s="19" t="s">
        <v>155</v>
      </c>
      <c r="BM174" s="225" t="s">
        <v>866</v>
      </c>
    </row>
    <row r="175" spans="1:47" s="2" customFormat="1" ht="12">
      <c r="A175" s="40"/>
      <c r="B175" s="41"/>
      <c r="C175" s="42"/>
      <c r="D175" s="234" t="s">
        <v>213</v>
      </c>
      <c r="E175" s="42"/>
      <c r="F175" s="265" t="s">
        <v>1744</v>
      </c>
      <c r="G175" s="42"/>
      <c r="H175" s="42"/>
      <c r="I175" s="229"/>
      <c r="J175" s="42"/>
      <c r="K175" s="42"/>
      <c r="L175" s="46"/>
      <c r="M175" s="230"/>
      <c r="N175" s="231"/>
      <c r="O175" s="86"/>
      <c r="P175" s="86"/>
      <c r="Q175" s="86"/>
      <c r="R175" s="86"/>
      <c r="S175" s="86"/>
      <c r="T175" s="87"/>
      <c r="U175" s="40"/>
      <c r="V175" s="40"/>
      <c r="W175" s="40"/>
      <c r="X175" s="40"/>
      <c r="Y175" s="40"/>
      <c r="Z175" s="40"/>
      <c r="AA175" s="40"/>
      <c r="AB175" s="40"/>
      <c r="AC175" s="40"/>
      <c r="AD175" s="40"/>
      <c r="AE175" s="40"/>
      <c r="AT175" s="19" t="s">
        <v>213</v>
      </c>
      <c r="AU175" s="19" t="s">
        <v>82</v>
      </c>
    </row>
    <row r="176" spans="1:65" s="2" customFormat="1" ht="16.5" customHeight="1">
      <c r="A176" s="40"/>
      <c r="B176" s="41"/>
      <c r="C176" s="214" t="s">
        <v>418</v>
      </c>
      <c r="D176" s="214" t="s">
        <v>150</v>
      </c>
      <c r="E176" s="215" t="s">
        <v>1745</v>
      </c>
      <c r="F176" s="216" t="s">
        <v>1746</v>
      </c>
      <c r="G176" s="217" t="s">
        <v>1129</v>
      </c>
      <c r="H176" s="218">
        <v>1</v>
      </c>
      <c r="I176" s="219"/>
      <c r="J176" s="220">
        <f>ROUND(I176*H176,2)</f>
        <v>0</v>
      </c>
      <c r="K176" s="216" t="s">
        <v>202</v>
      </c>
      <c r="L176" s="46"/>
      <c r="M176" s="221" t="s">
        <v>19</v>
      </c>
      <c r="N176" s="222" t="s">
        <v>46</v>
      </c>
      <c r="O176" s="86"/>
      <c r="P176" s="223">
        <f>O176*H176</f>
        <v>0</v>
      </c>
      <c r="Q176" s="223">
        <v>0</v>
      </c>
      <c r="R176" s="223">
        <f>Q176*H176</f>
        <v>0</v>
      </c>
      <c r="S176" s="223">
        <v>0</v>
      </c>
      <c r="T176" s="224">
        <f>S176*H176</f>
        <v>0</v>
      </c>
      <c r="U176" s="40"/>
      <c r="V176" s="40"/>
      <c r="W176" s="40"/>
      <c r="X176" s="40"/>
      <c r="Y176" s="40"/>
      <c r="Z176" s="40"/>
      <c r="AA176" s="40"/>
      <c r="AB176" s="40"/>
      <c r="AC176" s="40"/>
      <c r="AD176" s="40"/>
      <c r="AE176" s="40"/>
      <c r="AR176" s="225" t="s">
        <v>155</v>
      </c>
      <c r="AT176" s="225" t="s">
        <v>150</v>
      </c>
      <c r="AU176" s="225" t="s">
        <v>82</v>
      </c>
      <c r="AY176" s="19" t="s">
        <v>147</v>
      </c>
      <c r="BE176" s="226">
        <f>IF(N176="základní",J176,0)</f>
        <v>0</v>
      </c>
      <c r="BF176" s="226">
        <f>IF(N176="snížená",J176,0)</f>
        <v>0</v>
      </c>
      <c r="BG176" s="226">
        <f>IF(N176="zákl. přenesená",J176,0)</f>
        <v>0</v>
      </c>
      <c r="BH176" s="226">
        <f>IF(N176="sníž. přenesená",J176,0)</f>
        <v>0</v>
      </c>
      <c r="BI176" s="226">
        <f>IF(N176="nulová",J176,0)</f>
        <v>0</v>
      </c>
      <c r="BJ176" s="19" t="s">
        <v>82</v>
      </c>
      <c r="BK176" s="226">
        <f>ROUND(I176*H176,2)</f>
        <v>0</v>
      </c>
      <c r="BL176" s="19" t="s">
        <v>155</v>
      </c>
      <c r="BM176" s="225" t="s">
        <v>1228</v>
      </c>
    </row>
    <row r="177" spans="1:47" s="2" customFormat="1" ht="12">
      <c r="A177" s="40"/>
      <c r="B177" s="41"/>
      <c r="C177" s="42"/>
      <c r="D177" s="234" t="s">
        <v>213</v>
      </c>
      <c r="E177" s="42"/>
      <c r="F177" s="265" t="s">
        <v>1747</v>
      </c>
      <c r="G177" s="42"/>
      <c r="H177" s="42"/>
      <c r="I177" s="229"/>
      <c r="J177" s="42"/>
      <c r="K177" s="42"/>
      <c r="L177" s="46"/>
      <c r="M177" s="230"/>
      <c r="N177" s="231"/>
      <c r="O177" s="86"/>
      <c r="P177" s="86"/>
      <c r="Q177" s="86"/>
      <c r="R177" s="86"/>
      <c r="S177" s="86"/>
      <c r="T177" s="87"/>
      <c r="U177" s="40"/>
      <c r="V177" s="40"/>
      <c r="W177" s="40"/>
      <c r="X177" s="40"/>
      <c r="Y177" s="40"/>
      <c r="Z177" s="40"/>
      <c r="AA177" s="40"/>
      <c r="AB177" s="40"/>
      <c r="AC177" s="40"/>
      <c r="AD177" s="40"/>
      <c r="AE177" s="40"/>
      <c r="AT177" s="19" t="s">
        <v>213</v>
      </c>
      <c r="AU177" s="19" t="s">
        <v>82</v>
      </c>
    </row>
    <row r="178" spans="1:65" s="2" customFormat="1" ht="16.5" customHeight="1">
      <c r="A178" s="40"/>
      <c r="B178" s="41"/>
      <c r="C178" s="214" t="s">
        <v>422</v>
      </c>
      <c r="D178" s="214" t="s">
        <v>150</v>
      </c>
      <c r="E178" s="215" t="s">
        <v>1748</v>
      </c>
      <c r="F178" s="216" t="s">
        <v>1749</v>
      </c>
      <c r="G178" s="217" t="s">
        <v>210</v>
      </c>
      <c r="H178" s="218">
        <v>1</v>
      </c>
      <c r="I178" s="219"/>
      <c r="J178" s="220">
        <f>ROUND(I178*H178,2)</f>
        <v>0</v>
      </c>
      <c r="K178" s="216" t="s">
        <v>202</v>
      </c>
      <c r="L178" s="46"/>
      <c r="M178" s="221" t="s">
        <v>19</v>
      </c>
      <c r="N178" s="222" t="s">
        <v>46</v>
      </c>
      <c r="O178" s="86"/>
      <c r="P178" s="223">
        <f>O178*H178</f>
        <v>0</v>
      </c>
      <c r="Q178" s="223">
        <v>0</v>
      </c>
      <c r="R178" s="223">
        <f>Q178*H178</f>
        <v>0</v>
      </c>
      <c r="S178" s="223">
        <v>0</v>
      </c>
      <c r="T178" s="224">
        <f>S178*H178</f>
        <v>0</v>
      </c>
      <c r="U178" s="40"/>
      <c r="V178" s="40"/>
      <c r="W178" s="40"/>
      <c r="X178" s="40"/>
      <c r="Y178" s="40"/>
      <c r="Z178" s="40"/>
      <c r="AA178" s="40"/>
      <c r="AB178" s="40"/>
      <c r="AC178" s="40"/>
      <c r="AD178" s="40"/>
      <c r="AE178" s="40"/>
      <c r="AR178" s="225" t="s">
        <v>155</v>
      </c>
      <c r="AT178" s="225" t="s">
        <v>150</v>
      </c>
      <c r="AU178" s="225" t="s">
        <v>82</v>
      </c>
      <c r="AY178" s="19" t="s">
        <v>147</v>
      </c>
      <c r="BE178" s="226">
        <f>IF(N178="základní",J178,0)</f>
        <v>0</v>
      </c>
      <c r="BF178" s="226">
        <f>IF(N178="snížená",J178,0)</f>
        <v>0</v>
      </c>
      <c r="BG178" s="226">
        <f>IF(N178="zákl. přenesená",J178,0)</f>
        <v>0</v>
      </c>
      <c r="BH178" s="226">
        <f>IF(N178="sníž. přenesená",J178,0)</f>
        <v>0</v>
      </c>
      <c r="BI178" s="226">
        <f>IF(N178="nulová",J178,0)</f>
        <v>0</v>
      </c>
      <c r="BJ178" s="19" t="s">
        <v>82</v>
      </c>
      <c r="BK178" s="226">
        <f>ROUND(I178*H178,2)</f>
        <v>0</v>
      </c>
      <c r="BL178" s="19" t="s">
        <v>155</v>
      </c>
      <c r="BM178" s="225" t="s">
        <v>1242</v>
      </c>
    </row>
    <row r="179" spans="1:47" s="2" customFormat="1" ht="12">
      <c r="A179" s="40"/>
      <c r="B179" s="41"/>
      <c r="C179" s="42"/>
      <c r="D179" s="234" t="s">
        <v>213</v>
      </c>
      <c r="E179" s="42"/>
      <c r="F179" s="265" t="s">
        <v>1750</v>
      </c>
      <c r="G179" s="42"/>
      <c r="H179" s="42"/>
      <c r="I179" s="229"/>
      <c r="J179" s="42"/>
      <c r="K179" s="42"/>
      <c r="L179" s="46"/>
      <c r="M179" s="230"/>
      <c r="N179" s="231"/>
      <c r="O179" s="86"/>
      <c r="P179" s="86"/>
      <c r="Q179" s="86"/>
      <c r="R179" s="86"/>
      <c r="S179" s="86"/>
      <c r="T179" s="87"/>
      <c r="U179" s="40"/>
      <c r="V179" s="40"/>
      <c r="W179" s="40"/>
      <c r="X179" s="40"/>
      <c r="Y179" s="40"/>
      <c r="Z179" s="40"/>
      <c r="AA179" s="40"/>
      <c r="AB179" s="40"/>
      <c r="AC179" s="40"/>
      <c r="AD179" s="40"/>
      <c r="AE179" s="40"/>
      <c r="AT179" s="19" t="s">
        <v>213</v>
      </c>
      <c r="AU179" s="19" t="s">
        <v>82</v>
      </c>
    </row>
    <row r="180" spans="1:65" s="2" customFormat="1" ht="16.5" customHeight="1">
      <c r="A180" s="40"/>
      <c r="B180" s="41"/>
      <c r="C180" s="214" t="s">
        <v>426</v>
      </c>
      <c r="D180" s="214" t="s">
        <v>150</v>
      </c>
      <c r="E180" s="215" t="s">
        <v>1751</v>
      </c>
      <c r="F180" s="216" t="s">
        <v>1752</v>
      </c>
      <c r="G180" s="217" t="s">
        <v>210</v>
      </c>
      <c r="H180" s="218">
        <v>1</v>
      </c>
      <c r="I180" s="219"/>
      <c r="J180" s="220">
        <f>ROUND(I180*H180,2)</f>
        <v>0</v>
      </c>
      <c r="K180" s="216" t="s">
        <v>202</v>
      </c>
      <c r="L180" s="46"/>
      <c r="M180" s="221" t="s">
        <v>19</v>
      </c>
      <c r="N180" s="222" t="s">
        <v>46</v>
      </c>
      <c r="O180" s="86"/>
      <c r="P180" s="223">
        <f>O180*H180</f>
        <v>0</v>
      </c>
      <c r="Q180" s="223">
        <v>0</v>
      </c>
      <c r="R180" s="223">
        <f>Q180*H180</f>
        <v>0</v>
      </c>
      <c r="S180" s="223">
        <v>0</v>
      </c>
      <c r="T180" s="224">
        <f>S180*H180</f>
        <v>0</v>
      </c>
      <c r="U180" s="40"/>
      <c r="V180" s="40"/>
      <c r="W180" s="40"/>
      <c r="X180" s="40"/>
      <c r="Y180" s="40"/>
      <c r="Z180" s="40"/>
      <c r="AA180" s="40"/>
      <c r="AB180" s="40"/>
      <c r="AC180" s="40"/>
      <c r="AD180" s="40"/>
      <c r="AE180" s="40"/>
      <c r="AR180" s="225" t="s">
        <v>155</v>
      </c>
      <c r="AT180" s="225" t="s">
        <v>150</v>
      </c>
      <c r="AU180" s="225" t="s">
        <v>82</v>
      </c>
      <c r="AY180" s="19" t="s">
        <v>147</v>
      </c>
      <c r="BE180" s="226">
        <f>IF(N180="základní",J180,0)</f>
        <v>0</v>
      </c>
      <c r="BF180" s="226">
        <f>IF(N180="snížená",J180,0)</f>
        <v>0</v>
      </c>
      <c r="BG180" s="226">
        <f>IF(N180="zákl. přenesená",J180,0)</f>
        <v>0</v>
      </c>
      <c r="BH180" s="226">
        <f>IF(N180="sníž. přenesená",J180,0)</f>
        <v>0</v>
      </c>
      <c r="BI180" s="226">
        <f>IF(N180="nulová",J180,0)</f>
        <v>0</v>
      </c>
      <c r="BJ180" s="19" t="s">
        <v>82</v>
      </c>
      <c r="BK180" s="226">
        <f>ROUND(I180*H180,2)</f>
        <v>0</v>
      </c>
      <c r="BL180" s="19" t="s">
        <v>155</v>
      </c>
      <c r="BM180" s="225" t="s">
        <v>1253</v>
      </c>
    </row>
    <row r="181" spans="1:47" s="2" customFormat="1" ht="12">
      <c r="A181" s="40"/>
      <c r="B181" s="41"/>
      <c r="C181" s="42"/>
      <c r="D181" s="234" t="s">
        <v>213</v>
      </c>
      <c r="E181" s="42"/>
      <c r="F181" s="265" t="s">
        <v>1753</v>
      </c>
      <c r="G181" s="42"/>
      <c r="H181" s="42"/>
      <c r="I181" s="229"/>
      <c r="J181" s="42"/>
      <c r="K181" s="42"/>
      <c r="L181" s="46"/>
      <c r="M181" s="230"/>
      <c r="N181" s="231"/>
      <c r="O181" s="86"/>
      <c r="P181" s="86"/>
      <c r="Q181" s="86"/>
      <c r="R181" s="86"/>
      <c r="S181" s="86"/>
      <c r="T181" s="87"/>
      <c r="U181" s="40"/>
      <c r="V181" s="40"/>
      <c r="W181" s="40"/>
      <c r="X181" s="40"/>
      <c r="Y181" s="40"/>
      <c r="Z181" s="40"/>
      <c r="AA181" s="40"/>
      <c r="AB181" s="40"/>
      <c r="AC181" s="40"/>
      <c r="AD181" s="40"/>
      <c r="AE181" s="40"/>
      <c r="AT181" s="19" t="s">
        <v>213</v>
      </c>
      <c r="AU181" s="19" t="s">
        <v>82</v>
      </c>
    </row>
    <row r="182" spans="1:65" s="2" customFormat="1" ht="16.5" customHeight="1">
      <c r="A182" s="40"/>
      <c r="B182" s="41"/>
      <c r="C182" s="214" t="s">
        <v>430</v>
      </c>
      <c r="D182" s="214" t="s">
        <v>150</v>
      </c>
      <c r="E182" s="215" t="s">
        <v>1754</v>
      </c>
      <c r="F182" s="216" t="s">
        <v>1755</v>
      </c>
      <c r="G182" s="217" t="s">
        <v>210</v>
      </c>
      <c r="H182" s="218">
        <v>1</v>
      </c>
      <c r="I182" s="219"/>
      <c r="J182" s="220">
        <f>ROUND(I182*H182,2)</f>
        <v>0</v>
      </c>
      <c r="K182" s="216" t="s">
        <v>202</v>
      </c>
      <c r="L182" s="46"/>
      <c r="M182" s="221" t="s">
        <v>19</v>
      </c>
      <c r="N182" s="222" t="s">
        <v>46</v>
      </c>
      <c r="O182" s="86"/>
      <c r="P182" s="223">
        <f>O182*H182</f>
        <v>0</v>
      </c>
      <c r="Q182" s="223">
        <v>0</v>
      </c>
      <c r="R182" s="223">
        <f>Q182*H182</f>
        <v>0</v>
      </c>
      <c r="S182" s="223">
        <v>0</v>
      </c>
      <c r="T182" s="224">
        <f>S182*H182</f>
        <v>0</v>
      </c>
      <c r="U182" s="40"/>
      <c r="V182" s="40"/>
      <c r="W182" s="40"/>
      <c r="X182" s="40"/>
      <c r="Y182" s="40"/>
      <c r="Z182" s="40"/>
      <c r="AA182" s="40"/>
      <c r="AB182" s="40"/>
      <c r="AC182" s="40"/>
      <c r="AD182" s="40"/>
      <c r="AE182" s="40"/>
      <c r="AR182" s="225" t="s">
        <v>155</v>
      </c>
      <c r="AT182" s="225" t="s">
        <v>150</v>
      </c>
      <c r="AU182" s="225" t="s">
        <v>82</v>
      </c>
      <c r="AY182" s="19" t="s">
        <v>147</v>
      </c>
      <c r="BE182" s="226">
        <f>IF(N182="základní",J182,0)</f>
        <v>0</v>
      </c>
      <c r="BF182" s="226">
        <f>IF(N182="snížená",J182,0)</f>
        <v>0</v>
      </c>
      <c r="BG182" s="226">
        <f>IF(N182="zákl. přenesená",J182,0)</f>
        <v>0</v>
      </c>
      <c r="BH182" s="226">
        <f>IF(N182="sníž. přenesená",J182,0)</f>
        <v>0</v>
      </c>
      <c r="BI182" s="226">
        <f>IF(N182="nulová",J182,0)</f>
        <v>0</v>
      </c>
      <c r="BJ182" s="19" t="s">
        <v>82</v>
      </c>
      <c r="BK182" s="226">
        <f>ROUND(I182*H182,2)</f>
        <v>0</v>
      </c>
      <c r="BL182" s="19" t="s">
        <v>155</v>
      </c>
      <c r="BM182" s="225" t="s">
        <v>1262</v>
      </c>
    </row>
    <row r="183" spans="1:47" s="2" customFormat="1" ht="12">
      <c r="A183" s="40"/>
      <c r="B183" s="41"/>
      <c r="C183" s="42"/>
      <c r="D183" s="234" t="s">
        <v>213</v>
      </c>
      <c r="E183" s="42"/>
      <c r="F183" s="265" t="s">
        <v>1756</v>
      </c>
      <c r="G183" s="42"/>
      <c r="H183" s="42"/>
      <c r="I183" s="229"/>
      <c r="J183" s="42"/>
      <c r="K183" s="42"/>
      <c r="L183" s="46"/>
      <c r="M183" s="230"/>
      <c r="N183" s="231"/>
      <c r="O183" s="86"/>
      <c r="P183" s="86"/>
      <c r="Q183" s="86"/>
      <c r="R183" s="86"/>
      <c r="S183" s="86"/>
      <c r="T183" s="87"/>
      <c r="U183" s="40"/>
      <c r="V183" s="40"/>
      <c r="W183" s="40"/>
      <c r="X183" s="40"/>
      <c r="Y183" s="40"/>
      <c r="Z183" s="40"/>
      <c r="AA183" s="40"/>
      <c r="AB183" s="40"/>
      <c r="AC183" s="40"/>
      <c r="AD183" s="40"/>
      <c r="AE183" s="40"/>
      <c r="AT183" s="19" t="s">
        <v>213</v>
      </c>
      <c r="AU183" s="19" t="s">
        <v>82</v>
      </c>
    </row>
    <row r="184" spans="1:65" s="2" customFormat="1" ht="16.5" customHeight="1">
      <c r="A184" s="40"/>
      <c r="B184" s="41"/>
      <c r="C184" s="214" t="s">
        <v>434</v>
      </c>
      <c r="D184" s="214" t="s">
        <v>150</v>
      </c>
      <c r="E184" s="215" t="s">
        <v>1757</v>
      </c>
      <c r="F184" s="216" t="s">
        <v>1758</v>
      </c>
      <c r="G184" s="217" t="s">
        <v>210</v>
      </c>
      <c r="H184" s="218">
        <v>1</v>
      </c>
      <c r="I184" s="219"/>
      <c r="J184" s="220">
        <f>ROUND(I184*H184,2)</f>
        <v>0</v>
      </c>
      <c r="K184" s="216" t="s">
        <v>202</v>
      </c>
      <c r="L184" s="46"/>
      <c r="M184" s="221" t="s">
        <v>19</v>
      </c>
      <c r="N184" s="222" t="s">
        <v>46</v>
      </c>
      <c r="O184" s="86"/>
      <c r="P184" s="223">
        <f>O184*H184</f>
        <v>0</v>
      </c>
      <c r="Q184" s="223">
        <v>0</v>
      </c>
      <c r="R184" s="223">
        <f>Q184*H184</f>
        <v>0</v>
      </c>
      <c r="S184" s="223">
        <v>0</v>
      </c>
      <c r="T184" s="224">
        <f>S184*H184</f>
        <v>0</v>
      </c>
      <c r="U184" s="40"/>
      <c r="V184" s="40"/>
      <c r="W184" s="40"/>
      <c r="X184" s="40"/>
      <c r="Y184" s="40"/>
      <c r="Z184" s="40"/>
      <c r="AA184" s="40"/>
      <c r="AB184" s="40"/>
      <c r="AC184" s="40"/>
      <c r="AD184" s="40"/>
      <c r="AE184" s="40"/>
      <c r="AR184" s="225" t="s">
        <v>155</v>
      </c>
      <c r="AT184" s="225" t="s">
        <v>150</v>
      </c>
      <c r="AU184" s="225" t="s">
        <v>82</v>
      </c>
      <c r="AY184" s="19" t="s">
        <v>147</v>
      </c>
      <c r="BE184" s="226">
        <f>IF(N184="základní",J184,0)</f>
        <v>0</v>
      </c>
      <c r="BF184" s="226">
        <f>IF(N184="snížená",J184,0)</f>
        <v>0</v>
      </c>
      <c r="BG184" s="226">
        <f>IF(N184="zákl. přenesená",J184,0)</f>
        <v>0</v>
      </c>
      <c r="BH184" s="226">
        <f>IF(N184="sníž. přenesená",J184,0)</f>
        <v>0</v>
      </c>
      <c r="BI184" s="226">
        <f>IF(N184="nulová",J184,0)</f>
        <v>0</v>
      </c>
      <c r="BJ184" s="19" t="s">
        <v>82</v>
      </c>
      <c r="BK184" s="226">
        <f>ROUND(I184*H184,2)</f>
        <v>0</v>
      </c>
      <c r="BL184" s="19" t="s">
        <v>155</v>
      </c>
      <c r="BM184" s="225" t="s">
        <v>1272</v>
      </c>
    </row>
    <row r="185" spans="1:47" s="2" customFormat="1" ht="12">
      <c r="A185" s="40"/>
      <c r="B185" s="41"/>
      <c r="C185" s="42"/>
      <c r="D185" s="234" t="s">
        <v>213</v>
      </c>
      <c r="E185" s="42"/>
      <c r="F185" s="265" t="s">
        <v>1759</v>
      </c>
      <c r="G185" s="42"/>
      <c r="H185" s="42"/>
      <c r="I185" s="229"/>
      <c r="J185" s="42"/>
      <c r="K185" s="42"/>
      <c r="L185" s="46"/>
      <c r="M185" s="266"/>
      <c r="N185" s="267"/>
      <c r="O185" s="268"/>
      <c r="P185" s="268"/>
      <c r="Q185" s="268"/>
      <c r="R185" s="268"/>
      <c r="S185" s="268"/>
      <c r="T185" s="269"/>
      <c r="U185" s="40"/>
      <c r="V185" s="40"/>
      <c r="W185" s="40"/>
      <c r="X185" s="40"/>
      <c r="Y185" s="40"/>
      <c r="Z185" s="40"/>
      <c r="AA185" s="40"/>
      <c r="AB185" s="40"/>
      <c r="AC185" s="40"/>
      <c r="AD185" s="40"/>
      <c r="AE185" s="40"/>
      <c r="AT185" s="19" t="s">
        <v>213</v>
      </c>
      <c r="AU185" s="19" t="s">
        <v>82</v>
      </c>
    </row>
    <row r="186" spans="1:31" s="2" customFormat="1" ht="6.95" customHeight="1">
      <c r="A186" s="40"/>
      <c r="B186" s="61"/>
      <c r="C186" s="62"/>
      <c r="D186" s="62"/>
      <c r="E186" s="62"/>
      <c r="F186" s="62"/>
      <c r="G186" s="62"/>
      <c r="H186" s="62"/>
      <c r="I186" s="62"/>
      <c r="J186" s="62"/>
      <c r="K186" s="62"/>
      <c r="L186" s="46"/>
      <c r="M186" s="40"/>
      <c r="O186" s="40"/>
      <c r="P186" s="40"/>
      <c r="Q186" s="40"/>
      <c r="R186" s="40"/>
      <c r="S186" s="40"/>
      <c r="T186" s="40"/>
      <c r="U186" s="40"/>
      <c r="V186" s="40"/>
      <c r="W186" s="40"/>
      <c r="X186" s="40"/>
      <c r="Y186" s="40"/>
      <c r="Z186" s="40"/>
      <c r="AA186" s="40"/>
      <c r="AB186" s="40"/>
      <c r="AC186" s="40"/>
      <c r="AD186" s="40"/>
      <c r="AE186" s="40"/>
    </row>
  </sheetData>
  <sheetProtection password="CC35" sheet="1" objects="1" scenarios="1" formatColumns="0" formatRows="0" autoFilter="0"/>
  <autoFilter ref="C89:K185"/>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110</v>
      </c>
    </row>
    <row r="3" spans="2:46" s="1" customFormat="1" ht="6.95" customHeight="1">
      <c r="B3" s="140"/>
      <c r="C3" s="141"/>
      <c r="D3" s="141"/>
      <c r="E3" s="141"/>
      <c r="F3" s="141"/>
      <c r="G3" s="141"/>
      <c r="H3" s="141"/>
      <c r="I3" s="141"/>
      <c r="J3" s="141"/>
      <c r="K3" s="141"/>
      <c r="L3" s="22"/>
      <c r="AT3" s="19" t="s">
        <v>84</v>
      </c>
    </row>
    <row r="4" spans="2:46" s="1" customFormat="1" ht="24.95" customHeight="1">
      <c r="B4" s="22"/>
      <c r="D4" s="142" t="s">
        <v>111</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Modernizace tiskového sálu vlády (atrium)</v>
      </c>
      <c r="F7" s="144"/>
      <c r="G7" s="144"/>
      <c r="H7" s="144"/>
      <c r="L7" s="22"/>
    </row>
    <row r="8" spans="1:31" s="2" customFormat="1" ht="12" customHeight="1">
      <c r="A8" s="40"/>
      <c r="B8" s="46"/>
      <c r="C8" s="40"/>
      <c r="D8" s="144" t="s">
        <v>112</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1760</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5. 4. 2023</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
        <v>27</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
        <v>28</v>
      </c>
      <c r="F15" s="40"/>
      <c r="G15" s="40"/>
      <c r="H15" s="40"/>
      <c r="I15" s="144" t="s">
        <v>29</v>
      </c>
      <c r="J15" s="135" t="s">
        <v>30</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31</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29</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33</v>
      </c>
      <c r="E20" s="40"/>
      <c r="F20" s="40"/>
      <c r="G20" s="40"/>
      <c r="H20" s="40"/>
      <c r="I20" s="144" t="s">
        <v>26</v>
      </c>
      <c r="J20" s="135" t="s">
        <v>34</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
        <v>35</v>
      </c>
      <c r="F21" s="40"/>
      <c r="G21" s="40"/>
      <c r="H21" s="40"/>
      <c r="I21" s="144" t="s">
        <v>29</v>
      </c>
      <c r="J21" s="135" t="s">
        <v>36</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38</v>
      </c>
      <c r="E23" s="40"/>
      <c r="F23" s="40"/>
      <c r="G23" s="40"/>
      <c r="H23" s="40"/>
      <c r="I23" s="144" t="s">
        <v>26</v>
      </c>
      <c r="J23" s="135" t="s">
        <v>34</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
        <v>35</v>
      </c>
      <c r="F24" s="40"/>
      <c r="G24" s="40"/>
      <c r="H24" s="40"/>
      <c r="I24" s="144" t="s">
        <v>29</v>
      </c>
      <c r="J24" s="135" t="s">
        <v>36</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39</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95.25" customHeight="1">
      <c r="A27" s="149"/>
      <c r="B27" s="150"/>
      <c r="C27" s="149"/>
      <c r="D27" s="149"/>
      <c r="E27" s="151" t="s">
        <v>116</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41</v>
      </c>
      <c r="E30" s="40"/>
      <c r="F30" s="40"/>
      <c r="G30" s="40"/>
      <c r="H30" s="40"/>
      <c r="I30" s="40"/>
      <c r="J30" s="155">
        <f>ROUND(J80,2)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43</v>
      </c>
      <c r="G32" s="40"/>
      <c r="H32" s="40"/>
      <c r="I32" s="156" t="s">
        <v>42</v>
      </c>
      <c r="J32" s="156" t="s">
        <v>44</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45</v>
      </c>
      <c r="E33" s="144" t="s">
        <v>46</v>
      </c>
      <c r="F33" s="158">
        <f>ROUND((SUM(BE80:BE104)),2)</f>
        <v>0</v>
      </c>
      <c r="G33" s="40"/>
      <c r="H33" s="40"/>
      <c r="I33" s="159">
        <v>0.21</v>
      </c>
      <c r="J33" s="158">
        <f>ROUND(((SUM(BE80:BE104))*I33),2)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47</v>
      </c>
      <c r="F34" s="158">
        <f>ROUND((SUM(BF80:BF104)),2)</f>
        <v>0</v>
      </c>
      <c r="G34" s="40"/>
      <c r="H34" s="40"/>
      <c r="I34" s="159">
        <v>0.15</v>
      </c>
      <c r="J34" s="158">
        <f>ROUND(((SUM(BF80:BF104))*I34),2)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48</v>
      </c>
      <c r="F35" s="158">
        <f>ROUND((SUM(BG80:BG104)),2)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49</v>
      </c>
      <c r="F36" s="158">
        <f>ROUND((SUM(BH80:BH104)),2)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50</v>
      </c>
      <c r="F37" s="158">
        <f>ROUND((SUM(BI80:BI104)),2)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51</v>
      </c>
      <c r="E39" s="162"/>
      <c r="F39" s="162"/>
      <c r="G39" s="163" t="s">
        <v>52</v>
      </c>
      <c r="H39" s="164" t="s">
        <v>53</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117</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Modernizace tiskového sálu vlády (atrium)</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112</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VRN - Vedlejší rozpočtové náklady</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Úřad vlády ČR, Nábřeží Edvarda Beneše 4, 118 01</v>
      </c>
      <c r="G52" s="42"/>
      <c r="H52" s="42"/>
      <c r="I52" s="34" t="s">
        <v>23</v>
      </c>
      <c r="J52" s="74" t="str">
        <f>IF(J12="","",J12)</f>
        <v>5. 4. 2023</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25.65" customHeight="1">
      <c r="A54" s="40"/>
      <c r="B54" s="41"/>
      <c r="C54" s="34" t="s">
        <v>25</v>
      </c>
      <c r="D54" s="42"/>
      <c r="E54" s="42"/>
      <c r="F54" s="29" t="str">
        <f>E15</f>
        <v>Úřad vlády České republiky</v>
      </c>
      <c r="G54" s="42"/>
      <c r="H54" s="42"/>
      <c r="I54" s="34" t="s">
        <v>33</v>
      </c>
      <c r="J54" s="38" t="str">
        <f>E21</f>
        <v>Ateliér Velehradský s.r.o.</v>
      </c>
      <c r="K54" s="42"/>
      <c r="L54" s="146"/>
      <c r="S54" s="40"/>
      <c r="T54" s="40"/>
      <c r="U54" s="40"/>
      <c r="V54" s="40"/>
      <c r="W54" s="40"/>
      <c r="X54" s="40"/>
      <c r="Y54" s="40"/>
      <c r="Z54" s="40"/>
      <c r="AA54" s="40"/>
      <c r="AB54" s="40"/>
      <c r="AC54" s="40"/>
      <c r="AD54" s="40"/>
      <c r="AE54" s="40"/>
    </row>
    <row r="55" spans="1:31" s="2" customFormat="1" ht="25.65" customHeight="1">
      <c r="A55" s="40"/>
      <c r="B55" s="41"/>
      <c r="C55" s="34" t="s">
        <v>31</v>
      </c>
      <c r="D55" s="42"/>
      <c r="E55" s="42"/>
      <c r="F55" s="29" t="str">
        <f>IF(E18="","",E18)</f>
        <v>Vyplň údaj</v>
      </c>
      <c r="G55" s="42"/>
      <c r="H55" s="42"/>
      <c r="I55" s="34" t="s">
        <v>38</v>
      </c>
      <c r="J55" s="38" t="str">
        <f>E24</f>
        <v>Ateliér Velehradský s.r.o.</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118</v>
      </c>
      <c r="D57" s="173"/>
      <c r="E57" s="173"/>
      <c r="F57" s="173"/>
      <c r="G57" s="173"/>
      <c r="H57" s="173"/>
      <c r="I57" s="173"/>
      <c r="J57" s="174" t="s">
        <v>119</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73</v>
      </c>
      <c r="D59" s="42"/>
      <c r="E59" s="42"/>
      <c r="F59" s="42"/>
      <c r="G59" s="42"/>
      <c r="H59" s="42"/>
      <c r="I59" s="42"/>
      <c r="J59" s="104">
        <f>J80</f>
        <v>0</v>
      </c>
      <c r="K59" s="42"/>
      <c r="L59" s="146"/>
      <c r="S59" s="40"/>
      <c r="T59" s="40"/>
      <c r="U59" s="40"/>
      <c r="V59" s="40"/>
      <c r="W59" s="40"/>
      <c r="X59" s="40"/>
      <c r="Y59" s="40"/>
      <c r="Z59" s="40"/>
      <c r="AA59" s="40"/>
      <c r="AB59" s="40"/>
      <c r="AC59" s="40"/>
      <c r="AD59" s="40"/>
      <c r="AE59" s="40"/>
      <c r="AU59" s="19" t="s">
        <v>120</v>
      </c>
    </row>
    <row r="60" spans="1:31" s="9" customFormat="1" ht="24.95" customHeight="1">
      <c r="A60" s="9"/>
      <c r="B60" s="176"/>
      <c r="C60" s="177"/>
      <c r="D60" s="178" t="s">
        <v>1760</v>
      </c>
      <c r="E60" s="179"/>
      <c r="F60" s="179"/>
      <c r="G60" s="179"/>
      <c r="H60" s="179"/>
      <c r="I60" s="179"/>
      <c r="J60" s="180">
        <f>J81</f>
        <v>0</v>
      </c>
      <c r="K60" s="177"/>
      <c r="L60" s="181"/>
      <c r="S60" s="9"/>
      <c r="T60" s="9"/>
      <c r="U60" s="9"/>
      <c r="V60" s="9"/>
      <c r="W60" s="9"/>
      <c r="X60" s="9"/>
      <c r="Y60" s="9"/>
      <c r="Z60" s="9"/>
      <c r="AA60" s="9"/>
      <c r="AB60" s="9"/>
      <c r="AC60" s="9"/>
      <c r="AD60" s="9"/>
      <c r="AE60" s="9"/>
    </row>
    <row r="61" spans="1:31" s="2" customFormat="1" ht="21.8" customHeight="1">
      <c r="A61" s="40"/>
      <c r="B61" s="41"/>
      <c r="C61" s="42"/>
      <c r="D61" s="42"/>
      <c r="E61" s="42"/>
      <c r="F61" s="42"/>
      <c r="G61" s="42"/>
      <c r="H61" s="42"/>
      <c r="I61" s="42"/>
      <c r="J61" s="42"/>
      <c r="K61" s="42"/>
      <c r="L61" s="146"/>
      <c r="S61" s="40"/>
      <c r="T61" s="40"/>
      <c r="U61" s="40"/>
      <c r="V61" s="40"/>
      <c r="W61" s="40"/>
      <c r="X61" s="40"/>
      <c r="Y61" s="40"/>
      <c r="Z61" s="40"/>
      <c r="AA61" s="40"/>
      <c r="AB61" s="40"/>
      <c r="AC61" s="40"/>
      <c r="AD61" s="40"/>
      <c r="AE61" s="40"/>
    </row>
    <row r="62" spans="1:31" s="2" customFormat="1" ht="6.95" customHeight="1">
      <c r="A62" s="40"/>
      <c r="B62" s="61"/>
      <c r="C62" s="62"/>
      <c r="D62" s="62"/>
      <c r="E62" s="62"/>
      <c r="F62" s="62"/>
      <c r="G62" s="62"/>
      <c r="H62" s="62"/>
      <c r="I62" s="62"/>
      <c r="J62" s="62"/>
      <c r="K62" s="62"/>
      <c r="L62" s="146"/>
      <c r="S62" s="40"/>
      <c r="T62" s="40"/>
      <c r="U62" s="40"/>
      <c r="V62" s="40"/>
      <c r="W62" s="40"/>
      <c r="X62" s="40"/>
      <c r="Y62" s="40"/>
      <c r="Z62" s="40"/>
      <c r="AA62" s="40"/>
      <c r="AB62" s="40"/>
      <c r="AC62" s="40"/>
      <c r="AD62" s="40"/>
      <c r="AE62" s="40"/>
    </row>
    <row r="66" spans="1:31" s="2" customFormat="1" ht="6.95" customHeight="1">
      <c r="A66" s="40"/>
      <c r="B66" s="63"/>
      <c r="C66" s="64"/>
      <c r="D66" s="64"/>
      <c r="E66" s="64"/>
      <c r="F66" s="64"/>
      <c r="G66" s="64"/>
      <c r="H66" s="64"/>
      <c r="I66" s="64"/>
      <c r="J66" s="64"/>
      <c r="K66" s="64"/>
      <c r="L66" s="146"/>
      <c r="S66" s="40"/>
      <c r="T66" s="40"/>
      <c r="U66" s="40"/>
      <c r="V66" s="40"/>
      <c r="W66" s="40"/>
      <c r="X66" s="40"/>
      <c r="Y66" s="40"/>
      <c r="Z66" s="40"/>
      <c r="AA66" s="40"/>
      <c r="AB66" s="40"/>
      <c r="AC66" s="40"/>
      <c r="AD66" s="40"/>
      <c r="AE66" s="40"/>
    </row>
    <row r="67" spans="1:31" s="2" customFormat="1" ht="24.95" customHeight="1">
      <c r="A67" s="40"/>
      <c r="B67" s="41"/>
      <c r="C67" s="25" t="s">
        <v>132</v>
      </c>
      <c r="D67" s="42"/>
      <c r="E67" s="42"/>
      <c r="F67" s="42"/>
      <c r="G67" s="42"/>
      <c r="H67" s="42"/>
      <c r="I67" s="42"/>
      <c r="J67" s="42"/>
      <c r="K67" s="42"/>
      <c r="L67" s="146"/>
      <c r="S67" s="40"/>
      <c r="T67" s="40"/>
      <c r="U67" s="40"/>
      <c r="V67" s="40"/>
      <c r="W67" s="40"/>
      <c r="X67" s="40"/>
      <c r="Y67" s="40"/>
      <c r="Z67" s="40"/>
      <c r="AA67" s="40"/>
      <c r="AB67" s="40"/>
      <c r="AC67" s="40"/>
      <c r="AD67" s="40"/>
      <c r="AE67" s="40"/>
    </row>
    <row r="68" spans="1:31" s="2" customFormat="1" ht="6.95" customHeight="1">
      <c r="A68" s="40"/>
      <c r="B68" s="41"/>
      <c r="C68" s="42"/>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12" customHeight="1">
      <c r="A69" s="40"/>
      <c r="B69" s="41"/>
      <c r="C69" s="34" t="s">
        <v>16</v>
      </c>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16.5" customHeight="1">
      <c r="A70" s="40"/>
      <c r="B70" s="41"/>
      <c r="C70" s="42"/>
      <c r="D70" s="42"/>
      <c r="E70" s="171" t="str">
        <f>E7</f>
        <v>Modernizace tiskového sálu vlády (atrium)</v>
      </c>
      <c r="F70" s="34"/>
      <c r="G70" s="34"/>
      <c r="H70" s="34"/>
      <c r="I70" s="42"/>
      <c r="J70" s="42"/>
      <c r="K70" s="42"/>
      <c r="L70" s="146"/>
      <c r="S70" s="40"/>
      <c r="T70" s="40"/>
      <c r="U70" s="40"/>
      <c r="V70" s="40"/>
      <c r="W70" s="40"/>
      <c r="X70" s="40"/>
      <c r="Y70" s="40"/>
      <c r="Z70" s="40"/>
      <c r="AA70" s="40"/>
      <c r="AB70" s="40"/>
      <c r="AC70" s="40"/>
      <c r="AD70" s="40"/>
      <c r="AE70" s="40"/>
    </row>
    <row r="71" spans="1:31" s="2" customFormat="1" ht="12" customHeight="1">
      <c r="A71" s="40"/>
      <c r="B71" s="41"/>
      <c r="C71" s="34" t="s">
        <v>112</v>
      </c>
      <c r="D71" s="42"/>
      <c r="E71" s="42"/>
      <c r="F71" s="42"/>
      <c r="G71" s="42"/>
      <c r="H71" s="42"/>
      <c r="I71" s="42"/>
      <c r="J71" s="42"/>
      <c r="K71" s="42"/>
      <c r="L71" s="146"/>
      <c r="S71" s="40"/>
      <c r="T71" s="40"/>
      <c r="U71" s="40"/>
      <c r="V71" s="40"/>
      <c r="W71" s="40"/>
      <c r="X71" s="40"/>
      <c r="Y71" s="40"/>
      <c r="Z71" s="40"/>
      <c r="AA71" s="40"/>
      <c r="AB71" s="40"/>
      <c r="AC71" s="40"/>
      <c r="AD71" s="40"/>
      <c r="AE71" s="40"/>
    </row>
    <row r="72" spans="1:31" s="2" customFormat="1" ht="16.5" customHeight="1">
      <c r="A72" s="40"/>
      <c r="B72" s="41"/>
      <c r="C72" s="42"/>
      <c r="D72" s="42"/>
      <c r="E72" s="71" t="str">
        <f>E9</f>
        <v>VRN - Vedlejší rozpočtové náklady</v>
      </c>
      <c r="F72" s="42"/>
      <c r="G72" s="42"/>
      <c r="H72" s="42"/>
      <c r="I72" s="42"/>
      <c r="J72" s="42"/>
      <c r="K72" s="42"/>
      <c r="L72" s="146"/>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12" customHeight="1">
      <c r="A74" s="40"/>
      <c r="B74" s="41"/>
      <c r="C74" s="34" t="s">
        <v>21</v>
      </c>
      <c r="D74" s="42"/>
      <c r="E74" s="42"/>
      <c r="F74" s="29" t="str">
        <f>F12</f>
        <v>Úřad vlády ČR, Nábřeží Edvarda Beneše 4, 118 01</v>
      </c>
      <c r="G74" s="42"/>
      <c r="H74" s="42"/>
      <c r="I74" s="34" t="s">
        <v>23</v>
      </c>
      <c r="J74" s="74" t="str">
        <f>IF(J12="","",J12)</f>
        <v>5. 4. 2023</v>
      </c>
      <c r="K74" s="42"/>
      <c r="L74" s="14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25.65" customHeight="1">
      <c r="A76" s="40"/>
      <c r="B76" s="41"/>
      <c r="C76" s="34" t="s">
        <v>25</v>
      </c>
      <c r="D76" s="42"/>
      <c r="E76" s="42"/>
      <c r="F76" s="29" t="str">
        <f>E15</f>
        <v>Úřad vlády České republiky</v>
      </c>
      <c r="G76" s="42"/>
      <c r="H76" s="42"/>
      <c r="I76" s="34" t="s">
        <v>33</v>
      </c>
      <c r="J76" s="38" t="str">
        <f>E21</f>
        <v>Ateliér Velehradský s.r.o.</v>
      </c>
      <c r="K76" s="42"/>
      <c r="L76" s="146"/>
      <c r="S76" s="40"/>
      <c r="T76" s="40"/>
      <c r="U76" s="40"/>
      <c r="V76" s="40"/>
      <c r="W76" s="40"/>
      <c r="X76" s="40"/>
      <c r="Y76" s="40"/>
      <c r="Z76" s="40"/>
      <c r="AA76" s="40"/>
      <c r="AB76" s="40"/>
      <c r="AC76" s="40"/>
      <c r="AD76" s="40"/>
      <c r="AE76" s="40"/>
    </row>
    <row r="77" spans="1:31" s="2" customFormat="1" ht="25.65" customHeight="1">
      <c r="A77" s="40"/>
      <c r="B77" s="41"/>
      <c r="C77" s="34" t="s">
        <v>31</v>
      </c>
      <c r="D77" s="42"/>
      <c r="E77" s="42"/>
      <c r="F77" s="29" t="str">
        <f>IF(E18="","",E18)</f>
        <v>Vyplň údaj</v>
      </c>
      <c r="G77" s="42"/>
      <c r="H77" s="42"/>
      <c r="I77" s="34" t="s">
        <v>38</v>
      </c>
      <c r="J77" s="38" t="str">
        <f>E24</f>
        <v>Ateliér Velehradský s.r.o.</v>
      </c>
      <c r="K77" s="42"/>
      <c r="L77" s="146"/>
      <c r="S77" s="40"/>
      <c r="T77" s="40"/>
      <c r="U77" s="40"/>
      <c r="V77" s="40"/>
      <c r="W77" s="40"/>
      <c r="X77" s="40"/>
      <c r="Y77" s="40"/>
      <c r="Z77" s="40"/>
      <c r="AA77" s="40"/>
      <c r="AB77" s="40"/>
      <c r="AC77" s="40"/>
      <c r="AD77" s="40"/>
      <c r="AE77" s="40"/>
    </row>
    <row r="78" spans="1:31" s="2" customFormat="1" ht="10.3"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pans="1:31" s="11" customFormat="1" ht="29.25" customHeight="1">
      <c r="A79" s="187"/>
      <c r="B79" s="188"/>
      <c r="C79" s="189" t="s">
        <v>133</v>
      </c>
      <c r="D79" s="190" t="s">
        <v>60</v>
      </c>
      <c r="E79" s="190" t="s">
        <v>56</v>
      </c>
      <c r="F79" s="190" t="s">
        <v>57</v>
      </c>
      <c r="G79" s="190" t="s">
        <v>134</v>
      </c>
      <c r="H79" s="190" t="s">
        <v>135</v>
      </c>
      <c r="I79" s="190" t="s">
        <v>136</v>
      </c>
      <c r="J79" s="190" t="s">
        <v>119</v>
      </c>
      <c r="K79" s="191" t="s">
        <v>137</v>
      </c>
      <c r="L79" s="192"/>
      <c r="M79" s="94" t="s">
        <v>19</v>
      </c>
      <c r="N79" s="95" t="s">
        <v>45</v>
      </c>
      <c r="O79" s="95" t="s">
        <v>138</v>
      </c>
      <c r="P79" s="95" t="s">
        <v>139</v>
      </c>
      <c r="Q79" s="95" t="s">
        <v>140</v>
      </c>
      <c r="R79" s="95" t="s">
        <v>141</v>
      </c>
      <c r="S79" s="95" t="s">
        <v>142</v>
      </c>
      <c r="T79" s="96" t="s">
        <v>143</v>
      </c>
      <c r="U79" s="187"/>
      <c r="V79" s="187"/>
      <c r="W79" s="187"/>
      <c r="X79" s="187"/>
      <c r="Y79" s="187"/>
      <c r="Z79" s="187"/>
      <c r="AA79" s="187"/>
      <c r="AB79" s="187"/>
      <c r="AC79" s="187"/>
      <c r="AD79" s="187"/>
      <c r="AE79" s="187"/>
    </row>
    <row r="80" spans="1:63" s="2" customFormat="1" ht="22.8" customHeight="1">
      <c r="A80" s="40"/>
      <c r="B80" s="41"/>
      <c r="C80" s="101" t="s">
        <v>144</v>
      </c>
      <c r="D80" s="42"/>
      <c r="E80" s="42"/>
      <c r="F80" s="42"/>
      <c r="G80" s="42"/>
      <c r="H80" s="42"/>
      <c r="I80" s="42"/>
      <c r="J80" s="193">
        <f>BK80</f>
        <v>0</v>
      </c>
      <c r="K80" s="42"/>
      <c r="L80" s="46"/>
      <c r="M80" s="97"/>
      <c r="N80" s="194"/>
      <c r="O80" s="98"/>
      <c r="P80" s="195">
        <f>P81</f>
        <v>0</v>
      </c>
      <c r="Q80" s="98"/>
      <c r="R80" s="195">
        <f>R81</f>
        <v>0</v>
      </c>
      <c r="S80" s="98"/>
      <c r="T80" s="196">
        <f>T81</f>
        <v>0</v>
      </c>
      <c r="U80" s="40"/>
      <c r="V80" s="40"/>
      <c r="W80" s="40"/>
      <c r="X80" s="40"/>
      <c r="Y80" s="40"/>
      <c r="Z80" s="40"/>
      <c r="AA80" s="40"/>
      <c r="AB80" s="40"/>
      <c r="AC80" s="40"/>
      <c r="AD80" s="40"/>
      <c r="AE80" s="40"/>
      <c r="AT80" s="19" t="s">
        <v>74</v>
      </c>
      <c r="AU80" s="19" t="s">
        <v>120</v>
      </c>
      <c r="BK80" s="197">
        <f>BK81</f>
        <v>0</v>
      </c>
    </row>
    <row r="81" spans="1:63" s="12" customFormat="1" ht="25.9" customHeight="1">
      <c r="A81" s="12"/>
      <c r="B81" s="198"/>
      <c r="C81" s="199"/>
      <c r="D81" s="200" t="s">
        <v>74</v>
      </c>
      <c r="E81" s="201" t="s">
        <v>108</v>
      </c>
      <c r="F81" s="201" t="s">
        <v>109</v>
      </c>
      <c r="G81" s="199"/>
      <c r="H81" s="199"/>
      <c r="I81" s="202"/>
      <c r="J81" s="203">
        <f>BK81</f>
        <v>0</v>
      </c>
      <c r="K81" s="199"/>
      <c r="L81" s="204"/>
      <c r="M81" s="205"/>
      <c r="N81" s="206"/>
      <c r="O81" s="206"/>
      <c r="P81" s="207">
        <f>SUM(P82:P104)</f>
        <v>0</v>
      </c>
      <c r="Q81" s="206"/>
      <c r="R81" s="207">
        <f>SUM(R82:R104)</f>
        <v>0</v>
      </c>
      <c r="S81" s="206"/>
      <c r="T81" s="208">
        <f>SUM(T82:T104)</f>
        <v>0</v>
      </c>
      <c r="U81" s="12"/>
      <c r="V81" s="12"/>
      <c r="W81" s="12"/>
      <c r="X81" s="12"/>
      <c r="Y81" s="12"/>
      <c r="Z81" s="12"/>
      <c r="AA81" s="12"/>
      <c r="AB81" s="12"/>
      <c r="AC81" s="12"/>
      <c r="AD81" s="12"/>
      <c r="AE81" s="12"/>
      <c r="AR81" s="209" t="s">
        <v>182</v>
      </c>
      <c r="AT81" s="210" t="s">
        <v>74</v>
      </c>
      <c r="AU81" s="210" t="s">
        <v>75</v>
      </c>
      <c r="AY81" s="209" t="s">
        <v>147</v>
      </c>
      <c r="BK81" s="211">
        <f>SUM(BK82:BK104)</f>
        <v>0</v>
      </c>
    </row>
    <row r="82" spans="1:65" s="2" customFormat="1" ht="16.5" customHeight="1">
      <c r="A82" s="40"/>
      <c r="B82" s="41"/>
      <c r="C82" s="214" t="s">
        <v>82</v>
      </c>
      <c r="D82" s="214" t="s">
        <v>150</v>
      </c>
      <c r="E82" s="215" t="s">
        <v>1761</v>
      </c>
      <c r="F82" s="216" t="s">
        <v>1762</v>
      </c>
      <c r="G82" s="217" t="s">
        <v>210</v>
      </c>
      <c r="H82" s="218">
        <v>1</v>
      </c>
      <c r="I82" s="219"/>
      <c r="J82" s="220">
        <f>ROUND(I82*H82,2)</f>
        <v>0</v>
      </c>
      <c r="K82" s="216" t="s">
        <v>202</v>
      </c>
      <c r="L82" s="46"/>
      <c r="M82" s="221" t="s">
        <v>19</v>
      </c>
      <c r="N82" s="222" t="s">
        <v>46</v>
      </c>
      <c r="O82" s="86"/>
      <c r="P82" s="223">
        <f>O82*H82</f>
        <v>0</v>
      </c>
      <c r="Q82" s="223">
        <v>0</v>
      </c>
      <c r="R82" s="223">
        <f>Q82*H82</f>
        <v>0</v>
      </c>
      <c r="S82" s="223">
        <v>0</v>
      </c>
      <c r="T82" s="224">
        <f>S82*H82</f>
        <v>0</v>
      </c>
      <c r="U82" s="40"/>
      <c r="V82" s="40"/>
      <c r="W82" s="40"/>
      <c r="X82" s="40"/>
      <c r="Y82" s="40"/>
      <c r="Z82" s="40"/>
      <c r="AA82" s="40"/>
      <c r="AB82" s="40"/>
      <c r="AC82" s="40"/>
      <c r="AD82" s="40"/>
      <c r="AE82" s="40"/>
      <c r="AR82" s="225" t="s">
        <v>1552</v>
      </c>
      <c r="AT82" s="225" t="s">
        <v>150</v>
      </c>
      <c r="AU82" s="225" t="s">
        <v>82</v>
      </c>
      <c r="AY82" s="19" t="s">
        <v>147</v>
      </c>
      <c r="BE82" s="226">
        <f>IF(N82="základní",J82,0)</f>
        <v>0</v>
      </c>
      <c r="BF82" s="226">
        <f>IF(N82="snížená",J82,0)</f>
        <v>0</v>
      </c>
      <c r="BG82" s="226">
        <f>IF(N82="zákl. přenesená",J82,0)</f>
        <v>0</v>
      </c>
      <c r="BH82" s="226">
        <f>IF(N82="sníž. přenesená",J82,0)</f>
        <v>0</v>
      </c>
      <c r="BI82" s="226">
        <f>IF(N82="nulová",J82,0)</f>
        <v>0</v>
      </c>
      <c r="BJ82" s="19" t="s">
        <v>82</v>
      </c>
      <c r="BK82" s="226">
        <f>ROUND(I82*H82,2)</f>
        <v>0</v>
      </c>
      <c r="BL82" s="19" t="s">
        <v>1552</v>
      </c>
      <c r="BM82" s="225" t="s">
        <v>1763</v>
      </c>
    </row>
    <row r="83" spans="1:47" s="2" customFormat="1" ht="12">
      <c r="A83" s="40"/>
      <c r="B83" s="41"/>
      <c r="C83" s="42"/>
      <c r="D83" s="234" t="s">
        <v>213</v>
      </c>
      <c r="E83" s="42"/>
      <c r="F83" s="265" t="s">
        <v>1764</v>
      </c>
      <c r="G83" s="42"/>
      <c r="H83" s="42"/>
      <c r="I83" s="229"/>
      <c r="J83" s="42"/>
      <c r="K83" s="42"/>
      <c r="L83" s="46"/>
      <c r="M83" s="230"/>
      <c r="N83" s="231"/>
      <c r="O83" s="86"/>
      <c r="P83" s="86"/>
      <c r="Q83" s="86"/>
      <c r="R83" s="86"/>
      <c r="S83" s="86"/>
      <c r="T83" s="87"/>
      <c r="U83" s="40"/>
      <c r="V83" s="40"/>
      <c r="W83" s="40"/>
      <c r="X83" s="40"/>
      <c r="Y83" s="40"/>
      <c r="Z83" s="40"/>
      <c r="AA83" s="40"/>
      <c r="AB83" s="40"/>
      <c r="AC83" s="40"/>
      <c r="AD83" s="40"/>
      <c r="AE83" s="40"/>
      <c r="AT83" s="19" t="s">
        <v>213</v>
      </c>
      <c r="AU83" s="19" t="s">
        <v>82</v>
      </c>
    </row>
    <row r="84" spans="1:65" s="2" customFormat="1" ht="16.5" customHeight="1">
      <c r="A84" s="40"/>
      <c r="B84" s="41"/>
      <c r="C84" s="214" t="s">
        <v>84</v>
      </c>
      <c r="D84" s="214" t="s">
        <v>150</v>
      </c>
      <c r="E84" s="215" t="s">
        <v>1765</v>
      </c>
      <c r="F84" s="216" t="s">
        <v>1766</v>
      </c>
      <c r="G84" s="217" t="s">
        <v>210</v>
      </c>
      <c r="H84" s="218">
        <v>1</v>
      </c>
      <c r="I84" s="219"/>
      <c r="J84" s="220">
        <f>ROUND(I84*H84,2)</f>
        <v>0</v>
      </c>
      <c r="K84" s="216" t="s">
        <v>202</v>
      </c>
      <c r="L84" s="46"/>
      <c r="M84" s="221" t="s">
        <v>19</v>
      </c>
      <c r="N84" s="222" t="s">
        <v>46</v>
      </c>
      <c r="O84" s="86"/>
      <c r="P84" s="223">
        <f>O84*H84</f>
        <v>0</v>
      </c>
      <c r="Q84" s="223">
        <v>0</v>
      </c>
      <c r="R84" s="223">
        <f>Q84*H84</f>
        <v>0</v>
      </c>
      <c r="S84" s="223">
        <v>0</v>
      </c>
      <c r="T84" s="224">
        <f>S84*H84</f>
        <v>0</v>
      </c>
      <c r="U84" s="40"/>
      <c r="V84" s="40"/>
      <c r="W84" s="40"/>
      <c r="X84" s="40"/>
      <c r="Y84" s="40"/>
      <c r="Z84" s="40"/>
      <c r="AA84" s="40"/>
      <c r="AB84" s="40"/>
      <c r="AC84" s="40"/>
      <c r="AD84" s="40"/>
      <c r="AE84" s="40"/>
      <c r="AR84" s="225" t="s">
        <v>1552</v>
      </c>
      <c r="AT84" s="225" t="s">
        <v>150</v>
      </c>
      <c r="AU84" s="225" t="s">
        <v>82</v>
      </c>
      <c r="AY84" s="19" t="s">
        <v>147</v>
      </c>
      <c r="BE84" s="226">
        <f>IF(N84="základní",J84,0)</f>
        <v>0</v>
      </c>
      <c r="BF84" s="226">
        <f>IF(N84="snížená",J84,0)</f>
        <v>0</v>
      </c>
      <c r="BG84" s="226">
        <f>IF(N84="zákl. přenesená",J84,0)</f>
        <v>0</v>
      </c>
      <c r="BH84" s="226">
        <f>IF(N84="sníž. přenesená",J84,0)</f>
        <v>0</v>
      </c>
      <c r="BI84" s="226">
        <f>IF(N84="nulová",J84,0)</f>
        <v>0</v>
      </c>
      <c r="BJ84" s="19" t="s">
        <v>82</v>
      </c>
      <c r="BK84" s="226">
        <f>ROUND(I84*H84,2)</f>
        <v>0</v>
      </c>
      <c r="BL84" s="19" t="s">
        <v>1552</v>
      </c>
      <c r="BM84" s="225" t="s">
        <v>1767</v>
      </c>
    </row>
    <row r="85" spans="1:47" s="2" customFormat="1" ht="12">
      <c r="A85" s="40"/>
      <c r="B85" s="41"/>
      <c r="C85" s="42"/>
      <c r="D85" s="234" t="s">
        <v>213</v>
      </c>
      <c r="E85" s="42"/>
      <c r="F85" s="265" t="s">
        <v>1768</v>
      </c>
      <c r="G85" s="42"/>
      <c r="H85" s="42"/>
      <c r="I85" s="229"/>
      <c r="J85" s="42"/>
      <c r="K85" s="42"/>
      <c r="L85" s="46"/>
      <c r="M85" s="230"/>
      <c r="N85" s="231"/>
      <c r="O85" s="86"/>
      <c r="P85" s="86"/>
      <c r="Q85" s="86"/>
      <c r="R85" s="86"/>
      <c r="S85" s="86"/>
      <c r="T85" s="87"/>
      <c r="U85" s="40"/>
      <c r="V85" s="40"/>
      <c r="W85" s="40"/>
      <c r="X85" s="40"/>
      <c r="Y85" s="40"/>
      <c r="Z85" s="40"/>
      <c r="AA85" s="40"/>
      <c r="AB85" s="40"/>
      <c r="AC85" s="40"/>
      <c r="AD85" s="40"/>
      <c r="AE85" s="40"/>
      <c r="AT85" s="19" t="s">
        <v>213</v>
      </c>
      <c r="AU85" s="19" t="s">
        <v>82</v>
      </c>
    </row>
    <row r="86" spans="1:65" s="2" customFormat="1" ht="16.5" customHeight="1">
      <c r="A86" s="40"/>
      <c r="B86" s="41"/>
      <c r="C86" s="214" t="s">
        <v>167</v>
      </c>
      <c r="D86" s="214" t="s">
        <v>150</v>
      </c>
      <c r="E86" s="215" t="s">
        <v>1769</v>
      </c>
      <c r="F86" s="216" t="s">
        <v>1770</v>
      </c>
      <c r="G86" s="217" t="s">
        <v>210</v>
      </c>
      <c r="H86" s="218">
        <v>1</v>
      </c>
      <c r="I86" s="219"/>
      <c r="J86" s="220">
        <f>ROUND(I86*H86,2)</f>
        <v>0</v>
      </c>
      <c r="K86" s="216" t="s">
        <v>202</v>
      </c>
      <c r="L86" s="46"/>
      <c r="M86" s="221" t="s">
        <v>19</v>
      </c>
      <c r="N86" s="222" t="s">
        <v>46</v>
      </c>
      <c r="O86" s="86"/>
      <c r="P86" s="223">
        <f>O86*H86</f>
        <v>0</v>
      </c>
      <c r="Q86" s="223">
        <v>0</v>
      </c>
      <c r="R86" s="223">
        <f>Q86*H86</f>
        <v>0</v>
      </c>
      <c r="S86" s="223">
        <v>0</v>
      </c>
      <c r="T86" s="224">
        <f>S86*H86</f>
        <v>0</v>
      </c>
      <c r="U86" s="40"/>
      <c r="V86" s="40"/>
      <c r="W86" s="40"/>
      <c r="X86" s="40"/>
      <c r="Y86" s="40"/>
      <c r="Z86" s="40"/>
      <c r="AA86" s="40"/>
      <c r="AB86" s="40"/>
      <c r="AC86" s="40"/>
      <c r="AD86" s="40"/>
      <c r="AE86" s="40"/>
      <c r="AR86" s="225" t="s">
        <v>1552</v>
      </c>
      <c r="AT86" s="225" t="s">
        <v>150</v>
      </c>
      <c r="AU86" s="225" t="s">
        <v>82</v>
      </c>
      <c r="AY86" s="19" t="s">
        <v>147</v>
      </c>
      <c r="BE86" s="226">
        <f>IF(N86="základní",J86,0)</f>
        <v>0</v>
      </c>
      <c r="BF86" s="226">
        <f>IF(N86="snížená",J86,0)</f>
        <v>0</v>
      </c>
      <c r="BG86" s="226">
        <f>IF(N86="zákl. přenesená",J86,0)</f>
        <v>0</v>
      </c>
      <c r="BH86" s="226">
        <f>IF(N86="sníž. přenesená",J86,0)</f>
        <v>0</v>
      </c>
      <c r="BI86" s="226">
        <f>IF(N86="nulová",J86,0)</f>
        <v>0</v>
      </c>
      <c r="BJ86" s="19" t="s">
        <v>82</v>
      </c>
      <c r="BK86" s="226">
        <f>ROUND(I86*H86,2)</f>
        <v>0</v>
      </c>
      <c r="BL86" s="19" t="s">
        <v>1552</v>
      </c>
      <c r="BM86" s="225" t="s">
        <v>1771</v>
      </c>
    </row>
    <row r="87" spans="1:47" s="2" customFormat="1" ht="12">
      <c r="A87" s="40"/>
      <c r="B87" s="41"/>
      <c r="C87" s="42"/>
      <c r="D87" s="234" t="s">
        <v>213</v>
      </c>
      <c r="E87" s="42"/>
      <c r="F87" s="265" t="s">
        <v>1772</v>
      </c>
      <c r="G87" s="42"/>
      <c r="H87" s="42"/>
      <c r="I87" s="229"/>
      <c r="J87" s="42"/>
      <c r="K87" s="42"/>
      <c r="L87" s="46"/>
      <c r="M87" s="230"/>
      <c r="N87" s="231"/>
      <c r="O87" s="86"/>
      <c r="P87" s="86"/>
      <c r="Q87" s="86"/>
      <c r="R87" s="86"/>
      <c r="S87" s="86"/>
      <c r="T87" s="87"/>
      <c r="U87" s="40"/>
      <c r="V87" s="40"/>
      <c r="W87" s="40"/>
      <c r="X87" s="40"/>
      <c r="Y87" s="40"/>
      <c r="Z87" s="40"/>
      <c r="AA87" s="40"/>
      <c r="AB87" s="40"/>
      <c r="AC87" s="40"/>
      <c r="AD87" s="40"/>
      <c r="AE87" s="40"/>
      <c r="AT87" s="19" t="s">
        <v>213</v>
      </c>
      <c r="AU87" s="19" t="s">
        <v>82</v>
      </c>
    </row>
    <row r="88" spans="1:65" s="2" customFormat="1" ht="16.5" customHeight="1">
      <c r="A88" s="40"/>
      <c r="B88" s="41"/>
      <c r="C88" s="214" t="s">
        <v>155</v>
      </c>
      <c r="D88" s="214" t="s">
        <v>150</v>
      </c>
      <c r="E88" s="215" t="s">
        <v>1773</v>
      </c>
      <c r="F88" s="216" t="s">
        <v>1774</v>
      </c>
      <c r="G88" s="217" t="s">
        <v>210</v>
      </c>
      <c r="H88" s="218">
        <v>1</v>
      </c>
      <c r="I88" s="219"/>
      <c r="J88" s="220">
        <f>ROUND(I88*H88,2)</f>
        <v>0</v>
      </c>
      <c r="K88" s="216" t="s">
        <v>202</v>
      </c>
      <c r="L88" s="46"/>
      <c r="M88" s="221" t="s">
        <v>19</v>
      </c>
      <c r="N88" s="222" t="s">
        <v>46</v>
      </c>
      <c r="O88" s="86"/>
      <c r="P88" s="223">
        <f>O88*H88</f>
        <v>0</v>
      </c>
      <c r="Q88" s="223">
        <v>0</v>
      </c>
      <c r="R88" s="223">
        <f>Q88*H88</f>
        <v>0</v>
      </c>
      <c r="S88" s="223">
        <v>0</v>
      </c>
      <c r="T88" s="224">
        <f>S88*H88</f>
        <v>0</v>
      </c>
      <c r="U88" s="40"/>
      <c r="V88" s="40"/>
      <c r="W88" s="40"/>
      <c r="X88" s="40"/>
      <c r="Y88" s="40"/>
      <c r="Z88" s="40"/>
      <c r="AA88" s="40"/>
      <c r="AB88" s="40"/>
      <c r="AC88" s="40"/>
      <c r="AD88" s="40"/>
      <c r="AE88" s="40"/>
      <c r="AR88" s="225" t="s">
        <v>1552</v>
      </c>
      <c r="AT88" s="225" t="s">
        <v>150</v>
      </c>
      <c r="AU88" s="225" t="s">
        <v>82</v>
      </c>
      <c r="AY88" s="19" t="s">
        <v>147</v>
      </c>
      <c r="BE88" s="226">
        <f>IF(N88="základní",J88,0)</f>
        <v>0</v>
      </c>
      <c r="BF88" s="226">
        <f>IF(N88="snížená",J88,0)</f>
        <v>0</v>
      </c>
      <c r="BG88" s="226">
        <f>IF(N88="zákl. přenesená",J88,0)</f>
        <v>0</v>
      </c>
      <c r="BH88" s="226">
        <f>IF(N88="sníž. přenesená",J88,0)</f>
        <v>0</v>
      </c>
      <c r="BI88" s="226">
        <f>IF(N88="nulová",J88,0)</f>
        <v>0</v>
      </c>
      <c r="BJ88" s="19" t="s">
        <v>82</v>
      </c>
      <c r="BK88" s="226">
        <f>ROUND(I88*H88,2)</f>
        <v>0</v>
      </c>
      <c r="BL88" s="19" t="s">
        <v>1552</v>
      </c>
      <c r="BM88" s="225" t="s">
        <v>1775</v>
      </c>
    </row>
    <row r="89" spans="1:47" s="2" customFormat="1" ht="12">
      <c r="A89" s="40"/>
      <c r="B89" s="41"/>
      <c r="C89" s="42"/>
      <c r="D89" s="234" t="s">
        <v>213</v>
      </c>
      <c r="E89" s="42"/>
      <c r="F89" s="265" t="s">
        <v>1776</v>
      </c>
      <c r="G89" s="42"/>
      <c r="H89" s="42"/>
      <c r="I89" s="229"/>
      <c r="J89" s="42"/>
      <c r="K89" s="42"/>
      <c r="L89" s="46"/>
      <c r="M89" s="230"/>
      <c r="N89" s="231"/>
      <c r="O89" s="86"/>
      <c r="P89" s="86"/>
      <c r="Q89" s="86"/>
      <c r="R89" s="86"/>
      <c r="S89" s="86"/>
      <c r="T89" s="87"/>
      <c r="U89" s="40"/>
      <c r="V89" s="40"/>
      <c r="W89" s="40"/>
      <c r="X89" s="40"/>
      <c r="Y89" s="40"/>
      <c r="Z89" s="40"/>
      <c r="AA89" s="40"/>
      <c r="AB89" s="40"/>
      <c r="AC89" s="40"/>
      <c r="AD89" s="40"/>
      <c r="AE89" s="40"/>
      <c r="AT89" s="19" t="s">
        <v>213</v>
      </c>
      <c r="AU89" s="19" t="s">
        <v>82</v>
      </c>
    </row>
    <row r="90" spans="1:65" s="2" customFormat="1" ht="16.5" customHeight="1">
      <c r="A90" s="40"/>
      <c r="B90" s="41"/>
      <c r="C90" s="214" t="s">
        <v>182</v>
      </c>
      <c r="D90" s="214" t="s">
        <v>150</v>
      </c>
      <c r="E90" s="215" t="s">
        <v>1777</v>
      </c>
      <c r="F90" s="216" t="s">
        <v>1778</v>
      </c>
      <c r="G90" s="217" t="s">
        <v>210</v>
      </c>
      <c r="H90" s="218">
        <v>1</v>
      </c>
      <c r="I90" s="219"/>
      <c r="J90" s="220">
        <f>ROUND(I90*H90,2)</f>
        <v>0</v>
      </c>
      <c r="K90" s="216" t="s">
        <v>202</v>
      </c>
      <c r="L90" s="46"/>
      <c r="M90" s="221" t="s">
        <v>19</v>
      </c>
      <c r="N90" s="222" t="s">
        <v>46</v>
      </c>
      <c r="O90" s="86"/>
      <c r="P90" s="223">
        <f>O90*H90</f>
        <v>0</v>
      </c>
      <c r="Q90" s="223">
        <v>0</v>
      </c>
      <c r="R90" s="223">
        <f>Q90*H90</f>
        <v>0</v>
      </c>
      <c r="S90" s="223">
        <v>0</v>
      </c>
      <c r="T90" s="224">
        <f>S90*H90</f>
        <v>0</v>
      </c>
      <c r="U90" s="40"/>
      <c r="V90" s="40"/>
      <c r="W90" s="40"/>
      <c r="X90" s="40"/>
      <c r="Y90" s="40"/>
      <c r="Z90" s="40"/>
      <c r="AA90" s="40"/>
      <c r="AB90" s="40"/>
      <c r="AC90" s="40"/>
      <c r="AD90" s="40"/>
      <c r="AE90" s="40"/>
      <c r="AR90" s="225" t="s">
        <v>1552</v>
      </c>
      <c r="AT90" s="225" t="s">
        <v>150</v>
      </c>
      <c r="AU90" s="225" t="s">
        <v>82</v>
      </c>
      <c r="AY90" s="19" t="s">
        <v>147</v>
      </c>
      <c r="BE90" s="226">
        <f>IF(N90="základní",J90,0)</f>
        <v>0</v>
      </c>
      <c r="BF90" s="226">
        <f>IF(N90="snížená",J90,0)</f>
        <v>0</v>
      </c>
      <c r="BG90" s="226">
        <f>IF(N90="zákl. přenesená",J90,0)</f>
        <v>0</v>
      </c>
      <c r="BH90" s="226">
        <f>IF(N90="sníž. přenesená",J90,0)</f>
        <v>0</v>
      </c>
      <c r="BI90" s="226">
        <f>IF(N90="nulová",J90,0)</f>
        <v>0</v>
      </c>
      <c r="BJ90" s="19" t="s">
        <v>82</v>
      </c>
      <c r="BK90" s="226">
        <f>ROUND(I90*H90,2)</f>
        <v>0</v>
      </c>
      <c r="BL90" s="19" t="s">
        <v>1552</v>
      </c>
      <c r="BM90" s="225" t="s">
        <v>1779</v>
      </c>
    </row>
    <row r="91" spans="1:47" s="2" customFormat="1" ht="12">
      <c r="A91" s="40"/>
      <c r="B91" s="41"/>
      <c r="C91" s="42"/>
      <c r="D91" s="234" t="s">
        <v>213</v>
      </c>
      <c r="E91" s="42"/>
      <c r="F91" s="265" t="s">
        <v>1780</v>
      </c>
      <c r="G91" s="42"/>
      <c r="H91" s="42"/>
      <c r="I91" s="229"/>
      <c r="J91" s="42"/>
      <c r="K91" s="42"/>
      <c r="L91" s="46"/>
      <c r="M91" s="230"/>
      <c r="N91" s="231"/>
      <c r="O91" s="86"/>
      <c r="P91" s="86"/>
      <c r="Q91" s="86"/>
      <c r="R91" s="86"/>
      <c r="S91" s="86"/>
      <c r="T91" s="87"/>
      <c r="U91" s="40"/>
      <c r="V91" s="40"/>
      <c r="W91" s="40"/>
      <c r="X91" s="40"/>
      <c r="Y91" s="40"/>
      <c r="Z91" s="40"/>
      <c r="AA91" s="40"/>
      <c r="AB91" s="40"/>
      <c r="AC91" s="40"/>
      <c r="AD91" s="40"/>
      <c r="AE91" s="40"/>
      <c r="AT91" s="19" t="s">
        <v>213</v>
      </c>
      <c r="AU91" s="19" t="s">
        <v>82</v>
      </c>
    </row>
    <row r="92" spans="1:65" s="2" customFormat="1" ht="16.5" customHeight="1">
      <c r="A92" s="40"/>
      <c r="B92" s="41"/>
      <c r="C92" s="214" t="s">
        <v>188</v>
      </c>
      <c r="D92" s="214" t="s">
        <v>150</v>
      </c>
      <c r="E92" s="215" t="s">
        <v>1781</v>
      </c>
      <c r="F92" s="216" t="s">
        <v>1782</v>
      </c>
      <c r="G92" s="217" t="s">
        <v>210</v>
      </c>
      <c r="H92" s="218">
        <v>1</v>
      </c>
      <c r="I92" s="219"/>
      <c r="J92" s="220">
        <f>ROUND(I92*H92,2)</f>
        <v>0</v>
      </c>
      <c r="K92" s="216" t="s">
        <v>202</v>
      </c>
      <c r="L92" s="46"/>
      <c r="M92" s="221" t="s">
        <v>19</v>
      </c>
      <c r="N92" s="222" t="s">
        <v>46</v>
      </c>
      <c r="O92" s="86"/>
      <c r="P92" s="223">
        <f>O92*H92</f>
        <v>0</v>
      </c>
      <c r="Q92" s="223">
        <v>0</v>
      </c>
      <c r="R92" s="223">
        <f>Q92*H92</f>
        <v>0</v>
      </c>
      <c r="S92" s="223">
        <v>0</v>
      </c>
      <c r="T92" s="224">
        <f>S92*H92</f>
        <v>0</v>
      </c>
      <c r="U92" s="40"/>
      <c r="V92" s="40"/>
      <c r="W92" s="40"/>
      <c r="X92" s="40"/>
      <c r="Y92" s="40"/>
      <c r="Z92" s="40"/>
      <c r="AA92" s="40"/>
      <c r="AB92" s="40"/>
      <c r="AC92" s="40"/>
      <c r="AD92" s="40"/>
      <c r="AE92" s="40"/>
      <c r="AR92" s="225" t="s">
        <v>1552</v>
      </c>
      <c r="AT92" s="225" t="s">
        <v>150</v>
      </c>
      <c r="AU92" s="225" t="s">
        <v>82</v>
      </c>
      <c r="AY92" s="19" t="s">
        <v>147</v>
      </c>
      <c r="BE92" s="226">
        <f>IF(N92="základní",J92,0)</f>
        <v>0</v>
      </c>
      <c r="BF92" s="226">
        <f>IF(N92="snížená",J92,0)</f>
        <v>0</v>
      </c>
      <c r="BG92" s="226">
        <f>IF(N92="zákl. přenesená",J92,0)</f>
        <v>0</v>
      </c>
      <c r="BH92" s="226">
        <f>IF(N92="sníž. přenesená",J92,0)</f>
        <v>0</v>
      </c>
      <c r="BI92" s="226">
        <f>IF(N92="nulová",J92,0)</f>
        <v>0</v>
      </c>
      <c r="BJ92" s="19" t="s">
        <v>82</v>
      </c>
      <c r="BK92" s="226">
        <f>ROUND(I92*H92,2)</f>
        <v>0</v>
      </c>
      <c r="BL92" s="19" t="s">
        <v>1552</v>
      </c>
      <c r="BM92" s="225" t="s">
        <v>1783</v>
      </c>
    </row>
    <row r="93" spans="1:47" s="2" customFormat="1" ht="12">
      <c r="A93" s="40"/>
      <c r="B93" s="41"/>
      <c r="C93" s="42"/>
      <c r="D93" s="234" t="s">
        <v>213</v>
      </c>
      <c r="E93" s="42"/>
      <c r="F93" s="265" t="s">
        <v>1784</v>
      </c>
      <c r="G93" s="42"/>
      <c r="H93" s="42"/>
      <c r="I93" s="229"/>
      <c r="J93" s="42"/>
      <c r="K93" s="42"/>
      <c r="L93" s="46"/>
      <c r="M93" s="230"/>
      <c r="N93" s="231"/>
      <c r="O93" s="86"/>
      <c r="P93" s="86"/>
      <c r="Q93" s="86"/>
      <c r="R93" s="86"/>
      <c r="S93" s="86"/>
      <c r="T93" s="87"/>
      <c r="U93" s="40"/>
      <c r="V93" s="40"/>
      <c r="W93" s="40"/>
      <c r="X93" s="40"/>
      <c r="Y93" s="40"/>
      <c r="Z93" s="40"/>
      <c r="AA93" s="40"/>
      <c r="AB93" s="40"/>
      <c r="AC93" s="40"/>
      <c r="AD93" s="40"/>
      <c r="AE93" s="40"/>
      <c r="AT93" s="19" t="s">
        <v>213</v>
      </c>
      <c r="AU93" s="19" t="s">
        <v>82</v>
      </c>
    </row>
    <row r="94" spans="1:65" s="2" customFormat="1" ht="16.5" customHeight="1">
      <c r="A94" s="40"/>
      <c r="B94" s="41"/>
      <c r="C94" s="214" t="s">
        <v>193</v>
      </c>
      <c r="D94" s="214" t="s">
        <v>150</v>
      </c>
      <c r="E94" s="215" t="s">
        <v>1785</v>
      </c>
      <c r="F94" s="216" t="s">
        <v>1786</v>
      </c>
      <c r="G94" s="217" t="s">
        <v>210</v>
      </c>
      <c r="H94" s="218">
        <v>1</v>
      </c>
      <c r="I94" s="219"/>
      <c r="J94" s="220">
        <f>ROUND(I94*H94,2)</f>
        <v>0</v>
      </c>
      <c r="K94" s="216" t="s">
        <v>202</v>
      </c>
      <c r="L94" s="46"/>
      <c r="M94" s="221" t="s">
        <v>19</v>
      </c>
      <c r="N94" s="222" t="s">
        <v>46</v>
      </c>
      <c r="O94" s="86"/>
      <c r="P94" s="223">
        <f>O94*H94</f>
        <v>0</v>
      </c>
      <c r="Q94" s="223">
        <v>0</v>
      </c>
      <c r="R94" s="223">
        <f>Q94*H94</f>
        <v>0</v>
      </c>
      <c r="S94" s="223">
        <v>0</v>
      </c>
      <c r="T94" s="224">
        <f>S94*H94</f>
        <v>0</v>
      </c>
      <c r="U94" s="40"/>
      <c r="V94" s="40"/>
      <c r="W94" s="40"/>
      <c r="X94" s="40"/>
      <c r="Y94" s="40"/>
      <c r="Z94" s="40"/>
      <c r="AA94" s="40"/>
      <c r="AB94" s="40"/>
      <c r="AC94" s="40"/>
      <c r="AD94" s="40"/>
      <c r="AE94" s="40"/>
      <c r="AR94" s="225" t="s">
        <v>1552</v>
      </c>
      <c r="AT94" s="225" t="s">
        <v>150</v>
      </c>
      <c r="AU94" s="225" t="s">
        <v>82</v>
      </c>
      <c r="AY94" s="19" t="s">
        <v>147</v>
      </c>
      <c r="BE94" s="226">
        <f>IF(N94="základní",J94,0)</f>
        <v>0</v>
      </c>
      <c r="BF94" s="226">
        <f>IF(N94="snížená",J94,0)</f>
        <v>0</v>
      </c>
      <c r="BG94" s="226">
        <f>IF(N94="zákl. přenesená",J94,0)</f>
        <v>0</v>
      </c>
      <c r="BH94" s="226">
        <f>IF(N94="sníž. přenesená",J94,0)</f>
        <v>0</v>
      </c>
      <c r="BI94" s="226">
        <f>IF(N94="nulová",J94,0)</f>
        <v>0</v>
      </c>
      <c r="BJ94" s="19" t="s">
        <v>82</v>
      </c>
      <c r="BK94" s="226">
        <f>ROUND(I94*H94,2)</f>
        <v>0</v>
      </c>
      <c r="BL94" s="19" t="s">
        <v>1552</v>
      </c>
      <c r="BM94" s="225" t="s">
        <v>1787</v>
      </c>
    </row>
    <row r="95" spans="1:65" s="2" customFormat="1" ht="16.5" customHeight="1">
      <c r="A95" s="40"/>
      <c r="B95" s="41"/>
      <c r="C95" s="214" t="s">
        <v>199</v>
      </c>
      <c r="D95" s="214" t="s">
        <v>150</v>
      </c>
      <c r="E95" s="215" t="s">
        <v>1788</v>
      </c>
      <c r="F95" s="216" t="s">
        <v>1789</v>
      </c>
      <c r="G95" s="217" t="s">
        <v>210</v>
      </c>
      <c r="H95" s="218">
        <v>1</v>
      </c>
      <c r="I95" s="219"/>
      <c r="J95" s="220">
        <f>ROUND(I95*H95,2)</f>
        <v>0</v>
      </c>
      <c r="K95" s="216" t="s">
        <v>202</v>
      </c>
      <c r="L95" s="46"/>
      <c r="M95" s="221" t="s">
        <v>19</v>
      </c>
      <c r="N95" s="222" t="s">
        <v>46</v>
      </c>
      <c r="O95" s="86"/>
      <c r="P95" s="223">
        <f>O95*H95</f>
        <v>0</v>
      </c>
      <c r="Q95" s="223">
        <v>0</v>
      </c>
      <c r="R95" s="223">
        <f>Q95*H95</f>
        <v>0</v>
      </c>
      <c r="S95" s="223">
        <v>0</v>
      </c>
      <c r="T95" s="224">
        <f>S95*H95</f>
        <v>0</v>
      </c>
      <c r="U95" s="40"/>
      <c r="V95" s="40"/>
      <c r="W95" s="40"/>
      <c r="X95" s="40"/>
      <c r="Y95" s="40"/>
      <c r="Z95" s="40"/>
      <c r="AA95" s="40"/>
      <c r="AB95" s="40"/>
      <c r="AC95" s="40"/>
      <c r="AD95" s="40"/>
      <c r="AE95" s="40"/>
      <c r="AR95" s="225" t="s">
        <v>1552</v>
      </c>
      <c r="AT95" s="225" t="s">
        <v>150</v>
      </c>
      <c r="AU95" s="225" t="s">
        <v>82</v>
      </c>
      <c r="AY95" s="19" t="s">
        <v>147</v>
      </c>
      <c r="BE95" s="226">
        <f>IF(N95="základní",J95,0)</f>
        <v>0</v>
      </c>
      <c r="BF95" s="226">
        <f>IF(N95="snížená",J95,0)</f>
        <v>0</v>
      </c>
      <c r="BG95" s="226">
        <f>IF(N95="zákl. přenesená",J95,0)</f>
        <v>0</v>
      </c>
      <c r="BH95" s="226">
        <f>IF(N95="sníž. přenesená",J95,0)</f>
        <v>0</v>
      </c>
      <c r="BI95" s="226">
        <f>IF(N95="nulová",J95,0)</f>
        <v>0</v>
      </c>
      <c r="BJ95" s="19" t="s">
        <v>82</v>
      </c>
      <c r="BK95" s="226">
        <f>ROUND(I95*H95,2)</f>
        <v>0</v>
      </c>
      <c r="BL95" s="19" t="s">
        <v>1552</v>
      </c>
      <c r="BM95" s="225" t="s">
        <v>1790</v>
      </c>
    </row>
    <row r="96" spans="1:47" s="2" customFormat="1" ht="12">
      <c r="A96" s="40"/>
      <c r="B96" s="41"/>
      <c r="C96" s="42"/>
      <c r="D96" s="234" t="s">
        <v>213</v>
      </c>
      <c r="E96" s="42"/>
      <c r="F96" s="265" t="s">
        <v>1791</v>
      </c>
      <c r="G96" s="42"/>
      <c r="H96" s="42"/>
      <c r="I96" s="229"/>
      <c r="J96" s="42"/>
      <c r="K96" s="42"/>
      <c r="L96" s="46"/>
      <c r="M96" s="230"/>
      <c r="N96" s="231"/>
      <c r="O96" s="86"/>
      <c r="P96" s="86"/>
      <c r="Q96" s="86"/>
      <c r="R96" s="86"/>
      <c r="S96" s="86"/>
      <c r="T96" s="87"/>
      <c r="U96" s="40"/>
      <c r="V96" s="40"/>
      <c r="W96" s="40"/>
      <c r="X96" s="40"/>
      <c r="Y96" s="40"/>
      <c r="Z96" s="40"/>
      <c r="AA96" s="40"/>
      <c r="AB96" s="40"/>
      <c r="AC96" s="40"/>
      <c r="AD96" s="40"/>
      <c r="AE96" s="40"/>
      <c r="AT96" s="19" t="s">
        <v>213</v>
      </c>
      <c r="AU96" s="19" t="s">
        <v>82</v>
      </c>
    </row>
    <row r="97" spans="1:65" s="2" customFormat="1" ht="16.5" customHeight="1">
      <c r="A97" s="40"/>
      <c r="B97" s="41"/>
      <c r="C97" s="214" t="s">
        <v>148</v>
      </c>
      <c r="D97" s="214" t="s">
        <v>150</v>
      </c>
      <c r="E97" s="215" t="s">
        <v>1792</v>
      </c>
      <c r="F97" s="216" t="s">
        <v>1793</v>
      </c>
      <c r="G97" s="217" t="s">
        <v>210</v>
      </c>
      <c r="H97" s="218">
        <v>1</v>
      </c>
      <c r="I97" s="219"/>
      <c r="J97" s="220">
        <f>ROUND(I97*H97,2)</f>
        <v>0</v>
      </c>
      <c r="K97" s="216" t="s">
        <v>202</v>
      </c>
      <c r="L97" s="46"/>
      <c r="M97" s="221" t="s">
        <v>19</v>
      </c>
      <c r="N97" s="222" t="s">
        <v>46</v>
      </c>
      <c r="O97" s="86"/>
      <c r="P97" s="223">
        <f>O97*H97</f>
        <v>0</v>
      </c>
      <c r="Q97" s="223">
        <v>0</v>
      </c>
      <c r="R97" s="223">
        <f>Q97*H97</f>
        <v>0</v>
      </c>
      <c r="S97" s="223">
        <v>0</v>
      </c>
      <c r="T97" s="224">
        <f>S97*H97</f>
        <v>0</v>
      </c>
      <c r="U97" s="40"/>
      <c r="V97" s="40"/>
      <c r="W97" s="40"/>
      <c r="X97" s="40"/>
      <c r="Y97" s="40"/>
      <c r="Z97" s="40"/>
      <c r="AA97" s="40"/>
      <c r="AB97" s="40"/>
      <c r="AC97" s="40"/>
      <c r="AD97" s="40"/>
      <c r="AE97" s="40"/>
      <c r="AR97" s="225" t="s">
        <v>1552</v>
      </c>
      <c r="AT97" s="225" t="s">
        <v>150</v>
      </c>
      <c r="AU97" s="225" t="s">
        <v>82</v>
      </c>
      <c r="AY97" s="19" t="s">
        <v>147</v>
      </c>
      <c r="BE97" s="226">
        <f>IF(N97="základní",J97,0)</f>
        <v>0</v>
      </c>
      <c r="BF97" s="226">
        <f>IF(N97="snížená",J97,0)</f>
        <v>0</v>
      </c>
      <c r="BG97" s="226">
        <f>IF(N97="zákl. přenesená",J97,0)</f>
        <v>0</v>
      </c>
      <c r="BH97" s="226">
        <f>IF(N97="sníž. přenesená",J97,0)</f>
        <v>0</v>
      </c>
      <c r="BI97" s="226">
        <f>IF(N97="nulová",J97,0)</f>
        <v>0</v>
      </c>
      <c r="BJ97" s="19" t="s">
        <v>82</v>
      </c>
      <c r="BK97" s="226">
        <f>ROUND(I97*H97,2)</f>
        <v>0</v>
      </c>
      <c r="BL97" s="19" t="s">
        <v>1552</v>
      </c>
      <c r="BM97" s="225" t="s">
        <v>1794</v>
      </c>
    </row>
    <row r="98" spans="1:65" s="2" customFormat="1" ht="16.5" customHeight="1">
      <c r="A98" s="40"/>
      <c r="B98" s="41"/>
      <c r="C98" s="214" t="s">
        <v>215</v>
      </c>
      <c r="D98" s="214" t="s">
        <v>150</v>
      </c>
      <c r="E98" s="215" t="s">
        <v>1795</v>
      </c>
      <c r="F98" s="216" t="s">
        <v>1567</v>
      </c>
      <c r="G98" s="217" t="s">
        <v>210</v>
      </c>
      <c r="H98" s="218">
        <v>1</v>
      </c>
      <c r="I98" s="219"/>
      <c r="J98" s="220">
        <f>ROUND(I98*H98,2)</f>
        <v>0</v>
      </c>
      <c r="K98" s="216" t="s">
        <v>202</v>
      </c>
      <c r="L98" s="46"/>
      <c r="M98" s="221" t="s">
        <v>19</v>
      </c>
      <c r="N98" s="222" t="s">
        <v>46</v>
      </c>
      <c r="O98" s="86"/>
      <c r="P98" s="223">
        <f>O98*H98</f>
        <v>0</v>
      </c>
      <c r="Q98" s="223">
        <v>0</v>
      </c>
      <c r="R98" s="223">
        <f>Q98*H98</f>
        <v>0</v>
      </c>
      <c r="S98" s="223">
        <v>0</v>
      </c>
      <c r="T98" s="224">
        <f>S98*H98</f>
        <v>0</v>
      </c>
      <c r="U98" s="40"/>
      <c r="V98" s="40"/>
      <c r="W98" s="40"/>
      <c r="X98" s="40"/>
      <c r="Y98" s="40"/>
      <c r="Z98" s="40"/>
      <c r="AA98" s="40"/>
      <c r="AB98" s="40"/>
      <c r="AC98" s="40"/>
      <c r="AD98" s="40"/>
      <c r="AE98" s="40"/>
      <c r="AR98" s="225" t="s">
        <v>1552</v>
      </c>
      <c r="AT98" s="225" t="s">
        <v>150</v>
      </c>
      <c r="AU98" s="225" t="s">
        <v>82</v>
      </c>
      <c r="AY98" s="19" t="s">
        <v>147</v>
      </c>
      <c r="BE98" s="226">
        <f>IF(N98="základní",J98,0)</f>
        <v>0</v>
      </c>
      <c r="BF98" s="226">
        <f>IF(N98="snížená",J98,0)</f>
        <v>0</v>
      </c>
      <c r="BG98" s="226">
        <f>IF(N98="zákl. přenesená",J98,0)</f>
        <v>0</v>
      </c>
      <c r="BH98" s="226">
        <f>IF(N98="sníž. přenesená",J98,0)</f>
        <v>0</v>
      </c>
      <c r="BI98" s="226">
        <f>IF(N98="nulová",J98,0)</f>
        <v>0</v>
      </c>
      <c r="BJ98" s="19" t="s">
        <v>82</v>
      </c>
      <c r="BK98" s="226">
        <f>ROUND(I98*H98,2)</f>
        <v>0</v>
      </c>
      <c r="BL98" s="19" t="s">
        <v>1552</v>
      </c>
      <c r="BM98" s="225" t="s">
        <v>1796</v>
      </c>
    </row>
    <row r="99" spans="1:65" s="2" customFormat="1" ht="16.5" customHeight="1">
      <c r="A99" s="40"/>
      <c r="B99" s="41"/>
      <c r="C99" s="214" t="s">
        <v>219</v>
      </c>
      <c r="D99" s="214" t="s">
        <v>150</v>
      </c>
      <c r="E99" s="215" t="s">
        <v>1797</v>
      </c>
      <c r="F99" s="216" t="s">
        <v>1798</v>
      </c>
      <c r="G99" s="217" t="s">
        <v>210</v>
      </c>
      <c r="H99" s="218">
        <v>2</v>
      </c>
      <c r="I99" s="219"/>
      <c r="J99" s="220">
        <f>ROUND(I99*H99,2)</f>
        <v>0</v>
      </c>
      <c r="K99" s="216" t="s">
        <v>202</v>
      </c>
      <c r="L99" s="46"/>
      <c r="M99" s="221" t="s">
        <v>19</v>
      </c>
      <c r="N99" s="222" t="s">
        <v>46</v>
      </c>
      <c r="O99" s="86"/>
      <c r="P99" s="223">
        <f>O99*H99</f>
        <v>0</v>
      </c>
      <c r="Q99" s="223">
        <v>0</v>
      </c>
      <c r="R99" s="223">
        <f>Q99*H99</f>
        <v>0</v>
      </c>
      <c r="S99" s="223">
        <v>0</v>
      </c>
      <c r="T99" s="224">
        <f>S99*H99</f>
        <v>0</v>
      </c>
      <c r="U99" s="40"/>
      <c r="V99" s="40"/>
      <c r="W99" s="40"/>
      <c r="X99" s="40"/>
      <c r="Y99" s="40"/>
      <c r="Z99" s="40"/>
      <c r="AA99" s="40"/>
      <c r="AB99" s="40"/>
      <c r="AC99" s="40"/>
      <c r="AD99" s="40"/>
      <c r="AE99" s="40"/>
      <c r="AR99" s="225" t="s">
        <v>1552</v>
      </c>
      <c r="AT99" s="225" t="s">
        <v>150</v>
      </c>
      <c r="AU99" s="225" t="s">
        <v>82</v>
      </c>
      <c r="AY99" s="19" t="s">
        <v>147</v>
      </c>
      <c r="BE99" s="226">
        <f>IF(N99="základní",J99,0)</f>
        <v>0</v>
      </c>
      <c r="BF99" s="226">
        <f>IF(N99="snížená",J99,0)</f>
        <v>0</v>
      </c>
      <c r="BG99" s="226">
        <f>IF(N99="zákl. přenesená",J99,0)</f>
        <v>0</v>
      </c>
      <c r="BH99" s="226">
        <f>IF(N99="sníž. přenesená",J99,0)</f>
        <v>0</v>
      </c>
      <c r="BI99" s="226">
        <f>IF(N99="nulová",J99,0)</f>
        <v>0</v>
      </c>
      <c r="BJ99" s="19" t="s">
        <v>82</v>
      </c>
      <c r="BK99" s="226">
        <f>ROUND(I99*H99,2)</f>
        <v>0</v>
      </c>
      <c r="BL99" s="19" t="s">
        <v>1552</v>
      </c>
      <c r="BM99" s="225" t="s">
        <v>1799</v>
      </c>
    </row>
    <row r="100" spans="1:47" s="2" customFormat="1" ht="12">
      <c r="A100" s="40"/>
      <c r="B100" s="41"/>
      <c r="C100" s="42"/>
      <c r="D100" s="234" t="s">
        <v>213</v>
      </c>
      <c r="E100" s="42"/>
      <c r="F100" s="265" t="s">
        <v>1800</v>
      </c>
      <c r="G100" s="42"/>
      <c r="H100" s="42"/>
      <c r="I100" s="229"/>
      <c r="J100" s="42"/>
      <c r="K100" s="42"/>
      <c r="L100" s="46"/>
      <c r="M100" s="230"/>
      <c r="N100" s="231"/>
      <c r="O100" s="86"/>
      <c r="P100" s="86"/>
      <c r="Q100" s="86"/>
      <c r="R100" s="86"/>
      <c r="S100" s="86"/>
      <c r="T100" s="87"/>
      <c r="U100" s="40"/>
      <c r="V100" s="40"/>
      <c r="W100" s="40"/>
      <c r="X100" s="40"/>
      <c r="Y100" s="40"/>
      <c r="Z100" s="40"/>
      <c r="AA100" s="40"/>
      <c r="AB100" s="40"/>
      <c r="AC100" s="40"/>
      <c r="AD100" s="40"/>
      <c r="AE100" s="40"/>
      <c r="AT100" s="19" t="s">
        <v>213</v>
      </c>
      <c r="AU100" s="19" t="s">
        <v>82</v>
      </c>
    </row>
    <row r="101" spans="1:65" s="2" customFormat="1" ht="16.5" customHeight="1">
      <c r="A101" s="40"/>
      <c r="B101" s="41"/>
      <c r="C101" s="214" t="s">
        <v>223</v>
      </c>
      <c r="D101" s="214" t="s">
        <v>150</v>
      </c>
      <c r="E101" s="215" t="s">
        <v>1801</v>
      </c>
      <c r="F101" s="216" t="s">
        <v>1802</v>
      </c>
      <c r="G101" s="217" t="s">
        <v>210</v>
      </c>
      <c r="H101" s="218">
        <v>2</v>
      </c>
      <c r="I101" s="219"/>
      <c r="J101" s="220">
        <f>ROUND(I101*H101,2)</f>
        <v>0</v>
      </c>
      <c r="K101" s="216" t="s">
        <v>202</v>
      </c>
      <c r="L101" s="46"/>
      <c r="M101" s="221" t="s">
        <v>19</v>
      </c>
      <c r="N101" s="222" t="s">
        <v>46</v>
      </c>
      <c r="O101" s="86"/>
      <c r="P101" s="223">
        <f>O101*H101</f>
        <v>0</v>
      </c>
      <c r="Q101" s="223">
        <v>0</v>
      </c>
      <c r="R101" s="223">
        <f>Q101*H101</f>
        <v>0</v>
      </c>
      <c r="S101" s="223">
        <v>0</v>
      </c>
      <c r="T101" s="224">
        <f>S101*H101</f>
        <v>0</v>
      </c>
      <c r="U101" s="40"/>
      <c r="V101" s="40"/>
      <c r="W101" s="40"/>
      <c r="X101" s="40"/>
      <c r="Y101" s="40"/>
      <c r="Z101" s="40"/>
      <c r="AA101" s="40"/>
      <c r="AB101" s="40"/>
      <c r="AC101" s="40"/>
      <c r="AD101" s="40"/>
      <c r="AE101" s="40"/>
      <c r="AR101" s="225" t="s">
        <v>1552</v>
      </c>
      <c r="AT101" s="225" t="s">
        <v>150</v>
      </c>
      <c r="AU101" s="225" t="s">
        <v>82</v>
      </c>
      <c r="AY101" s="19" t="s">
        <v>147</v>
      </c>
      <c r="BE101" s="226">
        <f>IF(N101="základní",J101,0)</f>
        <v>0</v>
      </c>
      <c r="BF101" s="226">
        <f>IF(N101="snížená",J101,0)</f>
        <v>0</v>
      </c>
      <c r="BG101" s="226">
        <f>IF(N101="zákl. přenesená",J101,0)</f>
        <v>0</v>
      </c>
      <c r="BH101" s="226">
        <f>IF(N101="sníž. přenesená",J101,0)</f>
        <v>0</v>
      </c>
      <c r="BI101" s="226">
        <f>IF(N101="nulová",J101,0)</f>
        <v>0</v>
      </c>
      <c r="BJ101" s="19" t="s">
        <v>82</v>
      </c>
      <c r="BK101" s="226">
        <f>ROUND(I101*H101,2)</f>
        <v>0</v>
      </c>
      <c r="BL101" s="19" t="s">
        <v>1552</v>
      </c>
      <c r="BM101" s="225" t="s">
        <v>1803</v>
      </c>
    </row>
    <row r="102" spans="1:47" s="2" customFormat="1" ht="12">
      <c r="A102" s="40"/>
      <c r="B102" s="41"/>
      <c r="C102" s="42"/>
      <c r="D102" s="234" t="s">
        <v>213</v>
      </c>
      <c r="E102" s="42"/>
      <c r="F102" s="265" t="s">
        <v>1804</v>
      </c>
      <c r="G102" s="42"/>
      <c r="H102" s="42"/>
      <c r="I102" s="229"/>
      <c r="J102" s="42"/>
      <c r="K102" s="42"/>
      <c r="L102" s="46"/>
      <c r="M102" s="230"/>
      <c r="N102" s="231"/>
      <c r="O102" s="86"/>
      <c r="P102" s="86"/>
      <c r="Q102" s="86"/>
      <c r="R102" s="86"/>
      <c r="S102" s="86"/>
      <c r="T102" s="87"/>
      <c r="U102" s="40"/>
      <c r="V102" s="40"/>
      <c r="W102" s="40"/>
      <c r="X102" s="40"/>
      <c r="Y102" s="40"/>
      <c r="Z102" s="40"/>
      <c r="AA102" s="40"/>
      <c r="AB102" s="40"/>
      <c r="AC102" s="40"/>
      <c r="AD102" s="40"/>
      <c r="AE102" s="40"/>
      <c r="AT102" s="19" t="s">
        <v>213</v>
      </c>
      <c r="AU102" s="19" t="s">
        <v>82</v>
      </c>
    </row>
    <row r="103" spans="1:65" s="2" customFormat="1" ht="16.5" customHeight="1">
      <c r="A103" s="40"/>
      <c r="B103" s="41"/>
      <c r="C103" s="214" t="s">
        <v>227</v>
      </c>
      <c r="D103" s="214" t="s">
        <v>150</v>
      </c>
      <c r="E103" s="215" t="s">
        <v>1805</v>
      </c>
      <c r="F103" s="216" t="s">
        <v>1806</v>
      </c>
      <c r="G103" s="217" t="s">
        <v>210</v>
      </c>
      <c r="H103" s="218">
        <v>2</v>
      </c>
      <c r="I103" s="219"/>
      <c r="J103" s="220">
        <f>ROUND(I103*H103,2)</f>
        <v>0</v>
      </c>
      <c r="K103" s="216" t="s">
        <v>202</v>
      </c>
      <c r="L103" s="46"/>
      <c r="M103" s="221" t="s">
        <v>19</v>
      </c>
      <c r="N103" s="222" t="s">
        <v>46</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1552</v>
      </c>
      <c r="AT103" s="225" t="s">
        <v>150</v>
      </c>
      <c r="AU103" s="225" t="s">
        <v>82</v>
      </c>
      <c r="AY103" s="19" t="s">
        <v>147</v>
      </c>
      <c r="BE103" s="226">
        <f>IF(N103="základní",J103,0)</f>
        <v>0</v>
      </c>
      <c r="BF103" s="226">
        <f>IF(N103="snížená",J103,0)</f>
        <v>0</v>
      </c>
      <c r="BG103" s="226">
        <f>IF(N103="zákl. přenesená",J103,0)</f>
        <v>0</v>
      </c>
      <c r="BH103" s="226">
        <f>IF(N103="sníž. přenesená",J103,0)</f>
        <v>0</v>
      </c>
      <c r="BI103" s="226">
        <f>IF(N103="nulová",J103,0)</f>
        <v>0</v>
      </c>
      <c r="BJ103" s="19" t="s">
        <v>82</v>
      </c>
      <c r="BK103" s="226">
        <f>ROUND(I103*H103,2)</f>
        <v>0</v>
      </c>
      <c r="BL103" s="19" t="s">
        <v>1552</v>
      </c>
      <c r="BM103" s="225" t="s">
        <v>1807</v>
      </c>
    </row>
    <row r="104" spans="1:47" s="2" customFormat="1" ht="12">
      <c r="A104" s="40"/>
      <c r="B104" s="41"/>
      <c r="C104" s="42"/>
      <c r="D104" s="234" t="s">
        <v>213</v>
      </c>
      <c r="E104" s="42"/>
      <c r="F104" s="265" t="s">
        <v>1808</v>
      </c>
      <c r="G104" s="42"/>
      <c r="H104" s="42"/>
      <c r="I104" s="229"/>
      <c r="J104" s="42"/>
      <c r="K104" s="42"/>
      <c r="L104" s="46"/>
      <c r="M104" s="266"/>
      <c r="N104" s="267"/>
      <c r="O104" s="268"/>
      <c r="P104" s="268"/>
      <c r="Q104" s="268"/>
      <c r="R104" s="268"/>
      <c r="S104" s="268"/>
      <c r="T104" s="269"/>
      <c r="U104" s="40"/>
      <c r="V104" s="40"/>
      <c r="W104" s="40"/>
      <c r="X104" s="40"/>
      <c r="Y104" s="40"/>
      <c r="Z104" s="40"/>
      <c r="AA104" s="40"/>
      <c r="AB104" s="40"/>
      <c r="AC104" s="40"/>
      <c r="AD104" s="40"/>
      <c r="AE104" s="40"/>
      <c r="AT104" s="19" t="s">
        <v>213</v>
      </c>
      <c r="AU104" s="19" t="s">
        <v>82</v>
      </c>
    </row>
    <row r="105" spans="1:31" s="2" customFormat="1" ht="6.95" customHeight="1">
      <c r="A105" s="40"/>
      <c r="B105" s="61"/>
      <c r="C105" s="62"/>
      <c r="D105" s="62"/>
      <c r="E105" s="62"/>
      <c r="F105" s="62"/>
      <c r="G105" s="62"/>
      <c r="H105" s="62"/>
      <c r="I105" s="62"/>
      <c r="J105" s="62"/>
      <c r="K105" s="62"/>
      <c r="L105" s="46"/>
      <c r="M105" s="40"/>
      <c r="O105" s="40"/>
      <c r="P105" s="40"/>
      <c r="Q105" s="40"/>
      <c r="R105" s="40"/>
      <c r="S105" s="40"/>
      <c r="T105" s="40"/>
      <c r="U105" s="40"/>
      <c r="V105" s="40"/>
      <c r="W105" s="40"/>
      <c r="X105" s="40"/>
      <c r="Y105" s="40"/>
      <c r="Z105" s="40"/>
      <c r="AA105" s="40"/>
      <c r="AB105" s="40"/>
      <c r="AC105" s="40"/>
      <c r="AD105" s="40"/>
      <c r="AE105" s="40"/>
    </row>
  </sheetData>
  <sheetProtection password="CC35" sheet="1" objects="1" scenarios="1" formatColumns="0" formatRows="0" autoFilter="0"/>
  <autoFilter ref="C79:K104"/>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3:H101"/>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0"/>
      <c r="C3" s="141"/>
      <c r="D3" s="141"/>
      <c r="E3" s="141"/>
      <c r="F3" s="141"/>
      <c r="G3" s="141"/>
      <c r="H3" s="22"/>
    </row>
    <row r="4" spans="2:8" s="1" customFormat="1" ht="24.95" customHeight="1">
      <c r="B4" s="22"/>
      <c r="C4" s="142" t="s">
        <v>1809</v>
      </c>
      <c r="H4" s="22"/>
    </row>
    <row r="5" spans="2:8" s="1" customFormat="1" ht="12" customHeight="1">
      <c r="B5" s="22"/>
      <c r="C5" s="300" t="s">
        <v>13</v>
      </c>
      <c r="D5" s="151" t="s">
        <v>14</v>
      </c>
      <c r="E5" s="1"/>
      <c r="F5" s="1"/>
      <c r="H5" s="22"/>
    </row>
    <row r="6" spans="2:8" s="1" customFormat="1" ht="36.95" customHeight="1">
      <c r="B6" s="22"/>
      <c r="C6" s="301" t="s">
        <v>16</v>
      </c>
      <c r="D6" s="302" t="s">
        <v>17</v>
      </c>
      <c r="E6" s="1"/>
      <c r="F6" s="1"/>
      <c r="H6" s="22"/>
    </row>
    <row r="7" spans="2:8" s="1" customFormat="1" ht="16.5" customHeight="1">
      <c r="B7" s="22"/>
      <c r="C7" s="144" t="s">
        <v>23</v>
      </c>
      <c r="D7" s="148" t="str">
        <f>'Rekapitulace stavby'!AN8</f>
        <v>5. 4. 2023</v>
      </c>
      <c r="H7" s="22"/>
    </row>
    <row r="8" spans="1:8" s="2" customFormat="1" ht="10.8" customHeight="1">
      <c r="A8" s="40"/>
      <c r="B8" s="46"/>
      <c r="C8" s="40"/>
      <c r="D8" s="40"/>
      <c r="E8" s="40"/>
      <c r="F8" s="40"/>
      <c r="G8" s="40"/>
      <c r="H8" s="46"/>
    </row>
    <row r="9" spans="1:8" s="11" customFormat="1" ht="29.25" customHeight="1">
      <c r="A9" s="187"/>
      <c r="B9" s="303"/>
      <c r="C9" s="304" t="s">
        <v>56</v>
      </c>
      <c r="D9" s="305" t="s">
        <v>57</v>
      </c>
      <c r="E9" s="305" t="s">
        <v>134</v>
      </c>
      <c r="F9" s="306" t="s">
        <v>1810</v>
      </c>
      <c r="G9" s="187"/>
      <c r="H9" s="303"/>
    </row>
    <row r="10" spans="1:8" s="2" customFormat="1" ht="26.4" customHeight="1">
      <c r="A10" s="40"/>
      <c r="B10" s="46"/>
      <c r="C10" s="307" t="s">
        <v>1811</v>
      </c>
      <c r="D10" s="307" t="s">
        <v>91</v>
      </c>
      <c r="E10" s="40"/>
      <c r="F10" s="40"/>
      <c r="G10" s="40"/>
      <c r="H10" s="46"/>
    </row>
    <row r="11" spans="1:8" s="2" customFormat="1" ht="16.8" customHeight="1">
      <c r="A11" s="40"/>
      <c r="B11" s="46"/>
      <c r="C11" s="308" t="s">
        <v>444</v>
      </c>
      <c r="D11" s="309" t="s">
        <v>19</v>
      </c>
      <c r="E11" s="310" t="s">
        <v>19</v>
      </c>
      <c r="F11" s="311">
        <v>70.98</v>
      </c>
      <c r="G11" s="40"/>
      <c r="H11" s="46"/>
    </row>
    <row r="12" spans="1:8" s="2" customFormat="1" ht="16.8" customHeight="1">
      <c r="A12" s="40"/>
      <c r="B12" s="46"/>
      <c r="C12" s="312" t="s">
        <v>19</v>
      </c>
      <c r="D12" s="312" t="s">
        <v>853</v>
      </c>
      <c r="E12" s="19" t="s">
        <v>19</v>
      </c>
      <c r="F12" s="313">
        <v>0</v>
      </c>
      <c r="G12" s="40"/>
      <c r="H12" s="46"/>
    </row>
    <row r="13" spans="1:8" s="2" customFormat="1" ht="16.8" customHeight="1">
      <c r="A13" s="40"/>
      <c r="B13" s="46"/>
      <c r="C13" s="312" t="s">
        <v>19</v>
      </c>
      <c r="D13" s="312" t="s">
        <v>854</v>
      </c>
      <c r="E13" s="19" t="s">
        <v>19</v>
      </c>
      <c r="F13" s="313">
        <v>0</v>
      </c>
      <c r="G13" s="40"/>
      <c r="H13" s="46"/>
    </row>
    <row r="14" spans="1:8" s="2" customFormat="1" ht="16.8" customHeight="1">
      <c r="A14" s="40"/>
      <c r="B14" s="46"/>
      <c r="C14" s="312" t="s">
        <v>19</v>
      </c>
      <c r="D14" s="312" t="s">
        <v>454</v>
      </c>
      <c r="E14" s="19" t="s">
        <v>19</v>
      </c>
      <c r="F14" s="313">
        <v>30.6</v>
      </c>
      <c r="G14" s="40"/>
      <c r="H14" s="46"/>
    </row>
    <row r="15" spans="1:8" s="2" customFormat="1" ht="16.8" customHeight="1">
      <c r="A15" s="40"/>
      <c r="B15" s="46"/>
      <c r="C15" s="312" t="s">
        <v>19</v>
      </c>
      <c r="D15" s="312" t="s">
        <v>855</v>
      </c>
      <c r="E15" s="19" t="s">
        <v>19</v>
      </c>
      <c r="F15" s="313">
        <v>28.08</v>
      </c>
      <c r="G15" s="40"/>
      <c r="H15" s="46"/>
    </row>
    <row r="16" spans="1:8" s="2" customFormat="1" ht="16.8" customHeight="1">
      <c r="A16" s="40"/>
      <c r="B16" s="46"/>
      <c r="C16" s="312" t="s">
        <v>19</v>
      </c>
      <c r="D16" s="312" t="s">
        <v>856</v>
      </c>
      <c r="E16" s="19" t="s">
        <v>19</v>
      </c>
      <c r="F16" s="313">
        <v>0</v>
      </c>
      <c r="G16" s="40"/>
      <c r="H16" s="46"/>
    </row>
    <row r="17" spans="1:8" s="2" customFormat="1" ht="16.8" customHeight="1">
      <c r="A17" s="40"/>
      <c r="B17" s="46"/>
      <c r="C17" s="312" t="s">
        <v>19</v>
      </c>
      <c r="D17" s="312" t="s">
        <v>559</v>
      </c>
      <c r="E17" s="19" t="s">
        <v>19</v>
      </c>
      <c r="F17" s="313">
        <v>0</v>
      </c>
      <c r="G17" s="40"/>
      <c r="H17" s="46"/>
    </row>
    <row r="18" spans="1:8" s="2" customFormat="1" ht="16.8" customHeight="1">
      <c r="A18" s="40"/>
      <c r="B18" s="46"/>
      <c r="C18" s="312" t="s">
        <v>19</v>
      </c>
      <c r="D18" s="312" t="s">
        <v>857</v>
      </c>
      <c r="E18" s="19" t="s">
        <v>19</v>
      </c>
      <c r="F18" s="313">
        <v>5.4</v>
      </c>
      <c r="G18" s="40"/>
      <c r="H18" s="46"/>
    </row>
    <row r="19" spans="1:8" s="2" customFormat="1" ht="16.8" customHeight="1">
      <c r="A19" s="40"/>
      <c r="B19" s="46"/>
      <c r="C19" s="312" t="s">
        <v>19</v>
      </c>
      <c r="D19" s="312" t="s">
        <v>562</v>
      </c>
      <c r="E19" s="19" t="s">
        <v>19</v>
      </c>
      <c r="F19" s="313">
        <v>0</v>
      </c>
      <c r="G19" s="40"/>
      <c r="H19" s="46"/>
    </row>
    <row r="20" spans="1:8" s="2" customFormat="1" ht="16.8" customHeight="1">
      <c r="A20" s="40"/>
      <c r="B20" s="46"/>
      <c r="C20" s="312" t="s">
        <v>19</v>
      </c>
      <c r="D20" s="312" t="s">
        <v>858</v>
      </c>
      <c r="E20" s="19" t="s">
        <v>19</v>
      </c>
      <c r="F20" s="313">
        <v>6.9</v>
      </c>
      <c r="G20" s="40"/>
      <c r="H20" s="46"/>
    </row>
    <row r="21" spans="1:8" s="2" customFormat="1" ht="16.8" customHeight="1">
      <c r="A21" s="40"/>
      <c r="B21" s="46"/>
      <c r="C21" s="312" t="s">
        <v>444</v>
      </c>
      <c r="D21" s="312" t="s">
        <v>162</v>
      </c>
      <c r="E21" s="19" t="s">
        <v>19</v>
      </c>
      <c r="F21" s="313">
        <v>70.98</v>
      </c>
      <c r="G21" s="40"/>
      <c r="H21" s="46"/>
    </row>
    <row r="22" spans="1:8" s="2" customFormat="1" ht="16.8" customHeight="1">
      <c r="A22" s="40"/>
      <c r="B22" s="46"/>
      <c r="C22" s="314" t="s">
        <v>1812</v>
      </c>
      <c r="D22" s="40"/>
      <c r="E22" s="40"/>
      <c r="F22" s="40"/>
      <c r="G22" s="40"/>
      <c r="H22" s="46"/>
    </row>
    <row r="23" spans="1:8" s="2" customFormat="1" ht="16.8" customHeight="1">
      <c r="A23" s="40"/>
      <c r="B23" s="46"/>
      <c r="C23" s="312" t="s">
        <v>849</v>
      </c>
      <c r="D23" s="312" t="s">
        <v>1813</v>
      </c>
      <c r="E23" s="19" t="s">
        <v>236</v>
      </c>
      <c r="F23" s="313">
        <v>70.98</v>
      </c>
      <c r="G23" s="40"/>
      <c r="H23" s="46"/>
    </row>
    <row r="24" spans="1:8" s="2" customFormat="1" ht="16.8" customHeight="1">
      <c r="A24" s="40"/>
      <c r="B24" s="46"/>
      <c r="C24" s="312" t="s">
        <v>839</v>
      </c>
      <c r="D24" s="312" t="s">
        <v>1814</v>
      </c>
      <c r="E24" s="19" t="s">
        <v>236</v>
      </c>
      <c r="F24" s="313">
        <v>70.98</v>
      </c>
      <c r="G24" s="40"/>
      <c r="H24" s="46"/>
    </row>
    <row r="25" spans="1:8" s="2" customFormat="1" ht="16.8" customHeight="1">
      <c r="A25" s="40"/>
      <c r="B25" s="46"/>
      <c r="C25" s="312" t="s">
        <v>867</v>
      </c>
      <c r="D25" s="312" t="s">
        <v>1815</v>
      </c>
      <c r="E25" s="19" t="s">
        <v>236</v>
      </c>
      <c r="F25" s="313">
        <v>560.98</v>
      </c>
      <c r="G25" s="40"/>
      <c r="H25" s="46"/>
    </row>
    <row r="26" spans="1:8" s="2" customFormat="1" ht="16.8" customHeight="1">
      <c r="A26" s="40"/>
      <c r="B26" s="46"/>
      <c r="C26" s="308" t="s">
        <v>446</v>
      </c>
      <c r="D26" s="309" t="s">
        <v>19</v>
      </c>
      <c r="E26" s="310" t="s">
        <v>19</v>
      </c>
      <c r="F26" s="311">
        <v>490</v>
      </c>
      <c r="G26" s="40"/>
      <c r="H26" s="46"/>
    </row>
    <row r="27" spans="1:8" s="2" customFormat="1" ht="16.8" customHeight="1">
      <c r="A27" s="40"/>
      <c r="B27" s="46"/>
      <c r="C27" s="312" t="s">
        <v>19</v>
      </c>
      <c r="D27" s="312" t="s">
        <v>864</v>
      </c>
      <c r="E27" s="19" t="s">
        <v>19</v>
      </c>
      <c r="F27" s="313">
        <v>0</v>
      </c>
      <c r="G27" s="40"/>
      <c r="H27" s="46"/>
    </row>
    <row r="28" spans="1:8" s="2" customFormat="1" ht="16.8" customHeight="1">
      <c r="A28" s="40"/>
      <c r="B28" s="46"/>
      <c r="C28" s="312" t="s">
        <v>19</v>
      </c>
      <c r="D28" s="312" t="s">
        <v>865</v>
      </c>
      <c r="E28" s="19" t="s">
        <v>19</v>
      </c>
      <c r="F28" s="313">
        <v>490</v>
      </c>
      <c r="G28" s="40"/>
      <c r="H28" s="46"/>
    </row>
    <row r="29" spans="1:8" s="2" customFormat="1" ht="16.8" customHeight="1">
      <c r="A29" s="40"/>
      <c r="B29" s="46"/>
      <c r="C29" s="312" t="s">
        <v>446</v>
      </c>
      <c r="D29" s="312" t="s">
        <v>162</v>
      </c>
      <c r="E29" s="19" t="s">
        <v>19</v>
      </c>
      <c r="F29" s="313">
        <v>490</v>
      </c>
      <c r="G29" s="40"/>
      <c r="H29" s="46"/>
    </row>
    <row r="30" spans="1:8" s="2" customFormat="1" ht="16.8" customHeight="1">
      <c r="A30" s="40"/>
      <c r="B30" s="46"/>
      <c r="C30" s="314" t="s">
        <v>1812</v>
      </c>
      <c r="D30" s="40"/>
      <c r="E30" s="40"/>
      <c r="F30" s="40"/>
      <c r="G30" s="40"/>
      <c r="H30" s="46"/>
    </row>
    <row r="31" spans="1:8" s="2" customFormat="1" ht="16.8" customHeight="1">
      <c r="A31" s="40"/>
      <c r="B31" s="46"/>
      <c r="C31" s="312" t="s">
        <v>860</v>
      </c>
      <c r="D31" s="312" t="s">
        <v>1816</v>
      </c>
      <c r="E31" s="19" t="s">
        <v>236</v>
      </c>
      <c r="F31" s="313">
        <v>490</v>
      </c>
      <c r="G31" s="40"/>
      <c r="H31" s="46"/>
    </row>
    <row r="32" spans="1:8" s="2" customFormat="1" ht="16.8" customHeight="1">
      <c r="A32" s="40"/>
      <c r="B32" s="46"/>
      <c r="C32" s="312" t="s">
        <v>476</v>
      </c>
      <c r="D32" s="312" t="s">
        <v>1817</v>
      </c>
      <c r="E32" s="19" t="s">
        <v>236</v>
      </c>
      <c r="F32" s="313">
        <v>490</v>
      </c>
      <c r="G32" s="40"/>
      <c r="H32" s="46"/>
    </row>
    <row r="33" spans="1:8" s="2" customFormat="1" ht="16.8" customHeight="1">
      <c r="A33" s="40"/>
      <c r="B33" s="46"/>
      <c r="C33" s="312" t="s">
        <v>828</v>
      </c>
      <c r="D33" s="312" t="s">
        <v>1818</v>
      </c>
      <c r="E33" s="19" t="s">
        <v>236</v>
      </c>
      <c r="F33" s="313">
        <v>490</v>
      </c>
      <c r="G33" s="40"/>
      <c r="H33" s="46"/>
    </row>
    <row r="34" spans="1:8" s="2" customFormat="1" ht="16.8" customHeight="1">
      <c r="A34" s="40"/>
      <c r="B34" s="46"/>
      <c r="C34" s="312" t="s">
        <v>834</v>
      </c>
      <c r="D34" s="312" t="s">
        <v>1819</v>
      </c>
      <c r="E34" s="19" t="s">
        <v>236</v>
      </c>
      <c r="F34" s="313">
        <v>490</v>
      </c>
      <c r="G34" s="40"/>
      <c r="H34" s="46"/>
    </row>
    <row r="35" spans="1:8" s="2" customFormat="1" ht="16.8" customHeight="1">
      <c r="A35" s="40"/>
      <c r="B35" s="46"/>
      <c r="C35" s="312" t="s">
        <v>844</v>
      </c>
      <c r="D35" s="312" t="s">
        <v>1820</v>
      </c>
      <c r="E35" s="19" t="s">
        <v>236</v>
      </c>
      <c r="F35" s="313">
        <v>490</v>
      </c>
      <c r="G35" s="40"/>
      <c r="H35" s="46"/>
    </row>
    <row r="36" spans="1:8" s="2" customFormat="1" ht="16.8" customHeight="1">
      <c r="A36" s="40"/>
      <c r="B36" s="46"/>
      <c r="C36" s="312" t="s">
        <v>867</v>
      </c>
      <c r="D36" s="312" t="s">
        <v>1815</v>
      </c>
      <c r="E36" s="19" t="s">
        <v>236</v>
      </c>
      <c r="F36" s="313">
        <v>560.98</v>
      </c>
      <c r="G36" s="40"/>
      <c r="H36" s="46"/>
    </row>
    <row r="37" spans="1:8" s="2" customFormat="1" ht="16.8" customHeight="1">
      <c r="A37" s="40"/>
      <c r="B37" s="46"/>
      <c r="C37" s="308" t="s">
        <v>448</v>
      </c>
      <c r="D37" s="309" t="s">
        <v>19</v>
      </c>
      <c r="E37" s="310" t="s">
        <v>19</v>
      </c>
      <c r="F37" s="311">
        <v>13.813</v>
      </c>
      <c r="G37" s="40"/>
      <c r="H37" s="46"/>
    </row>
    <row r="38" spans="1:8" s="2" customFormat="1" ht="16.8" customHeight="1">
      <c r="A38" s="40"/>
      <c r="B38" s="46"/>
      <c r="C38" s="312" t="s">
        <v>19</v>
      </c>
      <c r="D38" s="312" t="s">
        <v>757</v>
      </c>
      <c r="E38" s="19" t="s">
        <v>19</v>
      </c>
      <c r="F38" s="313">
        <v>0</v>
      </c>
      <c r="G38" s="40"/>
      <c r="H38" s="46"/>
    </row>
    <row r="39" spans="1:8" s="2" customFormat="1" ht="16.8" customHeight="1">
      <c r="A39" s="40"/>
      <c r="B39" s="46"/>
      <c r="C39" s="312" t="s">
        <v>19</v>
      </c>
      <c r="D39" s="312" t="s">
        <v>758</v>
      </c>
      <c r="E39" s="19" t="s">
        <v>19</v>
      </c>
      <c r="F39" s="313">
        <v>13.813</v>
      </c>
      <c r="G39" s="40"/>
      <c r="H39" s="46"/>
    </row>
    <row r="40" spans="1:8" s="2" customFormat="1" ht="16.8" customHeight="1">
      <c r="A40" s="40"/>
      <c r="B40" s="46"/>
      <c r="C40" s="312" t="s">
        <v>448</v>
      </c>
      <c r="D40" s="312" t="s">
        <v>749</v>
      </c>
      <c r="E40" s="19" t="s">
        <v>19</v>
      </c>
      <c r="F40" s="313">
        <v>13.813</v>
      </c>
      <c r="G40" s="40"/>
      <c r="H40" s="46"/>
    </row>
    <row r="41" spans="1:8" s="2" customFormat="1" ht="16.8" customHeight="1">
      <c r="A41" s="40"/>
      <c r="B41" s="46"/>
      <c r="C41" s="314" t="s">
        <v>1812</v>
      </c>
      <c r="D41" s="40"/>
      <c r="E41" s="40"/>
      <c r="F41" s="40"/>
      <c r="G41" s="40"/>
      <c r="H41" s="46"/>
    </row>
    <row r="42" spans="1:8" s="2" customFormat="1" ht="16.8" customHeight="1">
      <c r="A42" s="40"/>
      <c r="B42" s="46"/>
      <c r="C42" s="312" t="s">
        <v>753</v>
      </c>
      <c r="D42" s="312" t="s">
        <v>1821</v>
      </c>
      <c r="E42" s="19" t="s">
        <v>236</v>
      </c>
      <c r="F42" s="313">
        <v>271.053</v>
      </c>
      <c r="G42" s="40"/>
      <c r="H42" s="46"/>
    </row>
    <row r="43" spans="1:8" s="2" customFormat="1" ht="16.8" customHeight="1">
      <c r="A43" s="40"/>
      <c r="B43" s="46"/>
      <c r="C43" s="312" t="s">
        <v>732</v>
      </c>
      <c r="D43" s="312" t="s">
        <v>1822</v>
      </c>
      <c r="E43" s="19" t="s">
        <v>236</v>
      </c>
      <c r="F43" s="313">
        <v>333.353</v>
      </c>
      <c r="G43" s="40"/>
      <c r="H43" s="46"/>
    </row>
    <row r="44" spans="1:8" s="2" customFormat="1" ht="16.8" customHeight="1">
      <c r="A44" s="40"/>
      <c r="B44" s="46"/>
      <c r="C44" s="312" t="s">
        <v>738</v>
      </c>
      <c r="D44" s="312" t="s">
        <v>1823</v>
      </c>
      <c r="E44" s="19" t="s">
        <v>236</v>
      </c>
      <c r="F44" s="313">
        <v>333.353</v>
      </c>
      <c r="G44" s="40"/>
      <c r="H44" s="46"/>
    </row>
    <row r="45" spans="1:8" s="2" customFormat="1" ht="16.8" customHeight="1">
      <c r="A45" s="40"/>
      <c r="B45" s="46"/>
      <c r="C45" s="308" t="s">
        <v>450</v>
      </c>
      <c r="D45" s="309" t="s">
        <v>19</v>
      </c>
      <c r="E45" s="310" t="s">
        <v>19</v>
      </c>
      <c r="F45" s="311">
        <v>253.16</v>
      </c>
      <c r="G45" s="40"/>
      <c r="H45" s="46"/>
    </row>
    <row r="46" spans="1:8" s="2" customFormat="1" ht="16.8" customHeight="1">
      <c r="A46" s="40"/>
      <c r="B46" s="46"/>
      <c r="C46" s="312" t="s">
        <v>19</v>
      </c>
      <c r="D46" s="312" t="s">
        <v>743</v>
      </c>
      <c r="E46" s="19" t="s">
        <v>19</v>
      </c>
      <c r="F46" s="313">
        <v>0</v>
      </c>
      <c r="G46" s="40"/>
      <c r="H46" s="46"/>
    </row>
    <row r="47" spans="1:8" s="2" customFormat="1" ht="16.8" customHeight="1">
      <c r="A47" s="40"/>
      <c r="B47" s="46"/>
      <c r="C47" s="312" t="s">
        <v>19</v>
      </c>
      <c r="D47" s="312" t="s">
        <v>756</v>
      </c>
      <c r="E47" s="19" t="s">
        <v>19</v>
      </c>
      <c r="F47" s="313">
        <v>0</v>
      </c>
      <c r="G47" s="40"/>
      <c r="H47" s="46"/>
    </row>
    <row r="48" spans="1:8" s="2" customFormat="1" ht="16.8" customHeight="1">
      <c r="A48" s="40"/>
      <c r="B48" s="46"/>
      <c r="C48" s="312" t="s">
        <v>19</v>
      </c>
      <c r="D48" s="312" t="s">
        <v>451</v>
      </c>
      <c r="E48" s="19" t="s">
        <v>19</v>
      </c>
      <c r="F48" s="313">
        <v>253.16</v>
      </c>
      <c r="G48" s="40"/>
      <c r="H48" s="46"/>
    </row>
    <row r="49" spans="1:8" s="2" customFormat="1" ht="16.8" customHeight="1">
      <c r="A49" s="40"/>
      <c r="B49" s="46"/>
      <c r="C49" s="312" t="s">
        <v>450</v>
      </c>
      <c r="D49" s="312" t="s">
        <v>749</v>
      </c>
      <c r="E49" s="19" t="s">
        <v>19</v>
      </c>
      <c r="F49" s="313">
        <v>253.16</v>
      </c>
      <c r="G49" s="40"/>
      <c r="H49" s="46"/>
    </row>
    <row r="50" spans="1:8" s="2" customFormat="1" ht="16.8" customHeight="1">
      <c r="A50" s="40"/>
      <c r="B50" s="46"/>
      <c r="C50" s="314" t="s">
        <v>1812</v>
      </c>
      <c r="D50" s="40"/>
      <c r="E50" s="40"/>
      <c r="F50" s="40"/>
      <c r="G50" s="40"/>
      <c r="H50" s="46"/>
    </row>
    <row r="51" spans="1:8" s="2" customFormat="1" ht="16.8" customHeight="1">
      <c r="A51" s="40"/>
      <c r="B51" s="46"/>
      <c r="C51" s="312" t="s">
        <v>753</v>
      </c>
      <c r="D51" s="312" t="s">
        <v>1821</v>
      </c>
      <c r="E51" s="19" t="s">
        <v>236</v>
      </c>
      <c r="F51" s="313">
        <v>271.053</v>
      </c>
      <c r="G51" s="40"/>
      <c r="H51" s="46"/>
    </row>
    <row r="52" spans="1:8" s="2" customFormat="1" ht="16.8" customHeight="1">
      <c r="A52" s="40"/>
      <c r="B52" s="46"/>
      <c r="C52" s="312" t="s">
        <v>726</v>
      </c>
      <c r="D52" s="312" t="s">
        <v>1824</v>
      </c>
      <c r="E52" s="19" t="s">
        <v>236</v>
      </c>
      <c r="F52" s="313">
        <v>319.54</v>
      </c>
      <c r="G52" s="40"/>
      <c r="H52" s="46"/>
    </row>
    <row r="53" spans="1:8" s="2" customFormat="1" ht="16.8" customHeight="1">
      <c r="A53" s="40"/>
      <c r="B53" s="46"/>
      <c r="C53" s="312" t="s">
        <v>732</v>
      </c>
      <c r="D53" s="312" t="s">
        <v>1822</v>
      </c>
      <c r="E53" s="19" t="s">
        <v>236</v>
      </c>
      <c r="F53" s="313">
        <v>333.353</v>
      </c>
      <c r="G53" s="40"/>
      <c r="H53" s="46"/>
    </row>
    <row r="54" spans="1:8" s="2" customFormat="1" ht="16.8" customHeight="1">
      <c r="A54" s="40"/>
      <c r="B54" s="46"/>
      <c r="C54" s="312" t="s">
        <v>738</v>
      </c>
      <c r="D54" s="312" t="s">
        <v>1823</v>
      </c>
      <c r="E54" s="19" t="s">
        <v>236</v>
      </c>
      <c r="F54" s="313">
        <v>333.353</v>
      </c>
      <c r="G54" s="40"/>
      <c r="H54" s="46"/>
    </row>
    <row r="55" spans="1:8" s="2" customFormat="1" ht="16.8" customHeight="1">
      <c r="A55" s="40"/>
      <c r="B55" s="46"/>
      <c r="C55" s="308" t="s">
        <v>452</v>
      </c>
      <c r="D55" s="309" t="s">
        <v>19</v>
      </c>
      <c r="E55" s="310" t="s">
        <v>19</v>
      </c>
      <c r="F55" s="311">
        <v>66.38</v>
      </c>
      <c r="G55" s="40"/>
      <c r="H55" s="46"/>
    </row>
    <row r="56" spans="1:8" s="2" customFormat="1" ht="16.8" customHeight="1">
      <c r="A56" s="40"/>
      <c r="B56" s="46"/>
      <c r="C56" s="312" t="s">
        <v>19</v>
      </c>
      <c r="D56" s="312" t="s">
        <v>743</v>
      </c>
      <c r="E56" s="19" t="s">
        <v>19</v>
      </c>
      <c r="F56" s="313">
        <v>0</v>
      </c>
      <c r="G56" s="40"/>
      <c r="H56" s="46"/>
    </row>
    <row r="57" spans="1:8" s="2" customFormat="1" ht="16.8" customHeight="1">
      <c r="A57" s="40"/>
      <c r="B57" s="46"/>
      <c r="C57" s="312" t="s">
        <v>19</v>
      </c>
      <c r="D57" s="312" t="s">
        <v>748</v>
      </c>
      <c r="E57" s="19" t="s">
        <v>19</v>
      </c>
      <c r="F57" s="313">
        <v>0</v>
      </c>
      <c r="G57" s="40"/>
      <c r="H57" s="46"/>
    </row>
    <row r="58" spans="1:8" s="2" customFormat="1" ht="16.8" customHeight="1">
      <c r="A58" s="40"/>
      <c r="B58" s="46"/>
      <c r="C58" s="312" t="s">
        <v>19</v>
      </c>
      <c r="D58" s="312" t="s">
        <v>453</v>
      </c>
      <c r="E58" s="19" t="s">
        <v>19</v>
      </c>
      <c r="F58" s="313">
        <v>66.38</v>
      </c>
      <c r="G58" s="40"/>
      <c r="H58" s="46"/>
    </row>
    <row r="59" spans="1:8" s="2" customFormat="1" ht="16.8" customHeight="1">
      <c r="A59" s="40"/>
      <c r="B59" s="46"/>
      <c r="C59" s="312" t="s">
        <v>452</v>
      </c>
      <c r="D59" s="312" t="s">
        <v>749</v>
      </c>
      <c r="E59" s="19" t="s">
        <v>19</v>
      </c>
      <c r="F59" s="313">
        <v>66.38</v>
      </c>
      <c r="G59" s="40"/>
      <c r="H59" s="46"/>
    </row>
    <row r="60" spans="1:8" s="2" customFormat="1" ht="16.8" customHeight="1">
      <c r="A60" s="40"/>
      <c r="B60" s="46"/>
      <c r="C60" s="314" t="s">
        <v>1812</v>
      </c>
      <c r="D60" s="40"/>
      <c r="E60" s="40"/>
      <c r="F60" s="40"/>
      <c r="G60" s="40"/>
      <c r="H60" s="46"/>
    </row>
    <row r="61" spans="1:8" s="2" customFormat="1" ht="16.8" customHeight="1">
      <c r="A61" s="40"/>
      <c r="B61" s="46"/>
      <c r="C61" s="312" t="s">
        <v>745</v>
      </c>
      <c r="D61" s="312" t="s">
        <v>1821</v>
      </c>
      <c r="E61" s="19" t="s">
        <v>236</v>
      </c>
      <c r="F61" s="313">
        <v>67.7</v>
      </c>
      <c r="G61" s="40"/>
      <c r="H61" s="46"/>
    </row>
    <row r="62" spans="1:8" s="2" customFormat="1" ht="16.8" customHeight="1">
      <c r="A62" s="40"/>
      <c r="B62" s="46"/>
      <c r="C62" s="312" t="s">
        <v>726</v>
      </c>
      <c r="D62" s="312" t="s">
        <v>1824</v>
      </c>
      <c r="E62" s="19" t="s">
        <v>236</v>
      </c>
      <c r="F62" s="313">
        <v>319.54</v>
      </c>
      <c r="G62" s="40"/>
      <c r="H62" s="46"/>
    </row>
    <row r="63" spans="1:8" s="2" customFormat="1" ht="16.8" customHeight="1">
      <c r="A63" s="40"/>
      <c r="B63" s="46"/>
      <c r="C63" s="312" t="s">
        <v>732</v>
      </c>
      <c r="D63" s="312" t="s">
        <v>1822</v>
      </c>
      <c r="E63" s="19" t="s">
        <v>236</v>
      </c>
      <c r="F63" s="313">
        <v>333.353</v>
      </c>
      <c r="G63" s="40"/>
      <c r="H63" s="46"/>
    </row>
    <row r="64" spans="1:8" s="2" customFormat="1" ht="16.8" customHeight="1">
      <c r="A64" s="40"/>
      <c r="B64" s="46"/>
      <c r="C64" s="312" t="s">
        <v>738</v>
      </c>
      <c r="D64" s="312" t="s">
        <v>1823</v>
      </c>
      <c r="E64" s="19" t="s">
        <v>236</v>
      </c>
      <c r="F64" s="313">
        <v>333.353</v>
      </c>
      <c r="G64" s="40"/>
      <c r="H64" s="46"/>
    </row>
    <row r="65" spans="1:8" s="2" customFormat="1" ht="16.8" customHeight="1">
      <c r="A65" s="40"/>
      <c r="B65" s="46"/>
      <c r="C65" s="308" t="s">
        <v>454</v>
      </c>
      <c r="D65" s="309" t="s">
        <v>19</v>
      </c>
      <c r="E65" s="310" t="s">
        <v>19</v>
      </c>
      <c r="F65" s="311">
        <v>30.6</v>
      </c>
      <c r="G65" s="40"/>
      <c r="H65" s="46"/>
    </row>
    <row r="66" spans="1:8" s="2" customFormat="1" ht="16.8" customHeight="1">
      <c r="A66" s="40"/>
      <c r="B66" s="46"/>
      <c r="C66" s="312" t="s">
        <v>19</v>
      </c>
      <c r="D66" s="312" t="s">
        <v>608</v>
      </c>
      <c r="E66" s="19" t="s">
        <v>19</v>
      </c>
      <c r="F66" s="313">
        <v>0</v>
      </c>
      <c r="G66" s="40"/>
      <c r="H66" s="46"/>
    </row>
    <row r="67" spans="1:8" s="2" customFormat="1" ht="16.8" customHeight="1">
      <c r="A67" s="40"/>
      <c r="B67" s="46"/>
      <c r="C67" s="312" t="s">
        <v>19</v>
      </c>
      <c r="D67" s="312" t="s">
        <v>455</v>
      </c>
      <c r="E67" s="19" t="s">
        <v>19</v>
      </c>
      <c r="F67" s="313">
        <v>30.6</v>
      </c>
      <c r="G67" s="40"/>
      <c r="H67" s="46"/>
    </row>
    <row r="68" spans="1:8" s="2" customFormat="1" ht="16.8" customHeight="1">
      <c r="A68" s="40"/>
      <c r="B68" s="46"/>
      <c r="C68" s="312" t="s">
        <v>454</v>
      </c>
      <c r="D68" s="312" t="s">
        <v>162</v>
      </c>
      <c r="E68" s="19" t="s">
        <v>19</v>
      </c>
      <c r="F68" s="313">
        <v>30.6</v>
      </c>
      <c r="G68" s="40"/>
      <c r="H68" s="46"/>
    </row>
    <row r="69" spans="1:8" s="2" customFormat="1" ht="16.8" customHeight="1">
      <c r="A69" s="40"/>
      <c r="B69" s="46"/>
      <c r="C69" s="314" t="s">
        <v>1812</v>
      </c>
      <c r="D69" s="40"/>
      <c r="E69" s="40"/>
      <c r="F69" s="40"/>
      <c r="G69" s="40"/>
      <c r="H69" s="46"/>
    </row>
    <row r="70" spans="1:8" s="2" customFormat="1" ht="16.8" customHeight="1">
      <c r="A70" s="40"/>
      <c r="B70" s="46"/>
      <c r="C70" s="312" t="s">
        <v>604</v>
      </c>
      <c r="D70" s="312" t="s">
        <v>1825</v>
      </c>
      <c r="E70" s="19" t="s">
        <v>236</v>
      </c>
      <c r="F70" s="313">
        <v>30.6</v>
      </c>
      <c r="G70" s="40"/>
      <c r="H70" s="46"/>
    </row>
    <row r="71" spans="1:8" s="2" customFormat="1" ht="16.8" customHeight="1">
      <c r="A71" s="40"/>
      <c r="B71" s="46"/>
      <c r="C71" s="312" t="s">
        <v>609</v>
      </c>
      <c r="D71" s="312" t="s">
        <v>1826</v>
      </c>
      <c r="E71" s="19" t="s">
        <v>236</v>
      </c>
      <c r="F71" s="313">
        <v>106.88</v>
      </c>
      <c r="G71" s="40"/>
      <c r="H71" s="46"/>
    </row>
    <row r="72" spans="1:8" s="2" customFormat="1" ht="16.8" customHeight="1">
      <c r="A72" s="40"/>
      <c r="B72" s="46"/>
      <c r="C72" s="312" t="s">
        <v>614</v>
      </c>
      <c r="D72" s="312" t="s">
        <v>1827</v>
      </c>
      <c r="E72" s="19" t="s">
        <v>236</v>
      </c>
      <c r="F72" s="313">
        <v>106.88</v>
      </c>
      <c r="G72" s="40"/>
      <c r="H72" s="46"/>
    </row>
    <row r="73" spans="1:8" s="2" customFormat="1" ht="16.8" customHeight="1">
      <c r="A73" s="40"/>
      <c r="B73" s="46"/>
      <c r="C73" s="312" t="s">
        <v>849</v>
      </c>
      <c r="D73" s="312" t="s">
        <v>1813</v>
      </c>
      <c r="E73" s="19" t="s">
        <v>236</v>
      </c>
      <c r="F73" s="313">
        <v>70.98</v>
      </c>
      <c r="G73" s="40"/>
      <c r="H73" s="46"/>
    </row>
    <row r="74" spans="1:8" s="2" customFormat="1" ht="16.8" customHeight="1">
      <c r="A74" s="40"/>
      <c r="B74" s="46"/>
      <c r="C74" s="308" t="s">
        <v>456</v>
      </c>
      <c r="D74" s="309" t="s">
        <v>19</v>
      </c>
      <c r="E74" s="310" t="s">
        <v>19</v>
      </c>
      <c r="F74" s="311">
        <v>76.28</v>
      </c>
      <c r="G74" s="40"/>
      <c r="H74" s="46"/>
    </row>
    <row r="75" spans="1:8" s="2" customFormat="1" ht="16.8" customHeight="1">
      <c r="A75" s="40"/>
      <c r="B75" s="46"/>
      <c r="C75" s="312" t="s">
        <v>19</v>
      </c>
      <c r="D75" s="312" t="s">
        <v>602</v>
      </c>
      <c r="E75" s="19" t="s">
        <v>19</v>
      </c>
      <c r="F75" s="313">
        <v>0</v>
      </c>
      <c r="G75" s="40"/>
      <c r="H75" s="46"/>
    </row>
    <row r="76" spans="1:8" s="2" customFormat="1" ht="16.8" customHeight="1">
      <c r="A76" s="40"/>
      <c r="B76" s="46"/>
      <c r="C76" s="312" t="s">
        <v>19</v>
      </c>
      <c r="D76" s="312" t="s">
        <v>603</v>
      </c>
      <c r="E76" s="19" t="s">
        <v>19</v>
      </c>
      <c r="F76" s="313">
        <v>0</v>
      </c>
      <c r="G76" s="40"/>
      <c r="H76" s="46"/>
    </row>
    <row r="77" spans="1:8" s="2" customFormat="1" ht="16.8" customHeight="1">
      <c r="A77" s="40"/>
      <c r="B77" s="46"/>
      <c r="C77" s="312" t="s">
        <v>19</v>
      </c>
      <c r="D77" s="312" t="s">
        <v>457</v>
      </c>
      <c r="E77" s="19" t="s">
        <v>19</v>
      </c>
      <c r="F77" s="313">
        <v>76.28</v>
      </c>
      <c r="G77" s="40"/>
      <c r="H77" s="46"/>
    </row>
    <row r="78" spans="1:8" s="2" customFormat="1" ht="16.8" customHeight="1">
      <c r="A78" s="40"/>
      <c r="B78" s="46"/>
      <c r="C78" s="312" t="s">
        <v>456</v>
      </c>
      <c r="D78" s="312" t="s">
        <v>162</v>
      </c>
      <c r="E78" s="19" t="s">
        <v>19</v>
      </c>
      <c r="F78" s="313">
        <v>76.28</v>
      </c>
      <c r="G78" s="40"/>
      <c r="H78" s="46"/>
    </row>
    <row r="79" spans="1:8" s="2" customFormat="1" ht="16.8" customHeight="1">
      <c r="A79" s="40"/>
      <c r="B79" s="46"/>
      <c r="C79" s="314" t="s">
        <v>1812</v>
      </c>
      <c r="D79" s="40"/>
      <c r="E79" s="40"/>
      <c r="F79" s="40"/>
      <c r="G79" s="40"/>
      <c r="H79" s="46"/>
    </row>
    <row r="80" spans="1:8" s="2" customFormat="1" ht="16.8" customHeight="1">
      <c r="A80" s="40"/>
      <c r="B80" s="46"/>
      <c r="C80" s="312" t="s">
        <v>598</v>
      </c>
      <c r="D80" s="312" t="s">
        <v>1828</v>
      </c>
      <c r="E80" s="19" t="s">
        <v>236</v>
      </c>
      <c r="F80" s="313">
        <v>76.28</v>
      </c>
      <c r="G80" s="40"/>
      <c r="H80" s="46"/>
    </row>
    <row r="81" spans="1:8" s="2" customFormat="1" ht="16.8" customHeight="1">
      <c r="A81" s="40"/>
      <c r="B81" s="46"/>
      <c r="C81" s="312" t="s">
        <v>609</v>
      </c>
      <c r="D81" s="312" t="s">
        <v>1826</v>
      </c>
      <c r="E81" s="19" t="s">
        <v>236</v>
      </c>
      <c r="F81" s="313">
        <v>106.88</v>
      </c>
      <c r="G81" s="40"/>
      <c r="H81" s="46"/>
    </row>
    <row r="82" spans="1:8" s="2" customFormat="1" ht="16.8" customHeight="1">
      <c r="A82" s="40"/>
      <c r="B82" s="46"/>
      <c r="C82" s="312" t="s">
        <v>614</v>
      </c>
      <c r="D82" s="312" t="s">
        <v>1827</v>
      </c>
      <c r="E82" s="19" t="s">
        <v>236</v>
      </c>
      <c r="F82" s="313">
        <v>106.88</v>
      </c>
      <c r="G82" s="40"/>
      <c r="H82" s="46"/>
    </row>
    <row r="83" spans="1:8" s="2" customFormat="1" ht="16.8" customHeight="1">
      <c r="A83" s="40"/>
      <c r="B83" s="46"/>
      <c r="C83" s="308" t="s">
        <v>458</v>
      </c>
      <c r="D83" s="309" t="s">
        <v>19</v>
      </c>
      <c r="E83" s="310" t="s">
        <v>19</v>
      </c>
      <c r="F83" s="311">
        <v>68</v>
      </c>
      <c r="G83" s="40"/>
      <c r="H83" s="46"/>
    </row>
    <row r="84" spans="1:8" s="2" customFormat="1" ht="16.8" customHeight="1">
      <c r="A84" s="40"/>
      <c r="B84" s="46"/>
      <c r="C84" s="312" t="s">
        <v>19</v>
      </c>
      <c r="D84" s="312" t="s">
        <v>766</v>
      </c>
      <c r="E84" s="19" t="s">
        <v>19</v>
      </c>
      <c r="F84" s="313">
        <v>0</v>
      </c>
      <c r="G84" s="40"/>
      <c r="H84" s="46"/>
    </row>
    <row r="85" spans="1:8" s="2" customFormat="1" ht="16.8" customHeight="1">
      <c r="A85" s="40"/>
      <c r="B85" s="46"/>
      <c r="C85" s="312" t="s">
        <v>19</v>
      </c>
      <c r="D85" s="312" t="s">
        <v>767</v>
      </c>
      <c r="E85" s="19" t="s">
        <v>19</v>
      </c>
      <c r="F85" s="313">
        <v>0</v>
      </c>
      <c r="G85" s="40"/>
      <c r="H85" s="46"/>
    </row>
    <row r="86" spans="1:8" s="2" customFormat="1" ht="16.8" customHeight="1">
      <c r="A86" s="40"/>
      <c r="B86" s="46"/>
      <c r="C86" s="312" t="s">
        <v>19</v>
      </c>
      <c r="D86" s="312" t="s">
        <v>768</v>
      </c>
      <c r="E86" s="19" t="s">
        <v>19</v>
      </c>
      <c r="F86" s="313">
        <v>68</v>
      </c>
      <c r="G86" s="40"/>
      <c r="H86" s="46"/>
    </row>
    <row r="87" spans="1:8" s="2" customFormat="1" ht="16.8" customHeight="1">
      <c r="A87" s="40"/>
      <c r="B87" s="46"/>
      <c r="C87" s="312" t="s">
        <v>458</v>
      </c>
      <c r="D87" s="312" t="s">
        <v>749</v>
      </c>
      <c r="E87" s="19" t="s">
        <v>19</v>
      </c>
      <c r="F87" s="313">
        <v>68</v>
      </c>
      <c r="G87" s="40"/>
      <c r="H87" s="46"/>
    </row>
    <row r="88" spans="1:8" s="2" customFormat="1" ht="16.8" customHeight="1">
      <c r="A88" s="40"/>
      <c r="B88" s="46"/>
      <c r="C88" s="314" t="s">
        <v>1812</v>
      </c>
      <c r="D88" s="40"/>
      <c r="E88" s="40"/>
      <c r="F88" s="40"/>
      <c r="G88" s="40"/>
      <c r="H88" s="46"/>
    </row>
    <row r="89" spans="1:8" s="2" customFormat="1" ht="16.8" customHeight="1">
      <c r="A89" s="40"/>
      <c r="B89" s="46"/>
      <c r="C89" s="312" t="s">
        <v>762</v>
      </c>
      <c r="D89" s="312" t="s">
        <v>1829</v>
      </c>
      <c r="E89" s="19" t="s">
        <v>170</v>
      </c>
      <c r="F89" s="313">
        <v>90</v>
      </c>
      <c r="G89" s="40"/>
      <c r="H89" s="46"/>
    </row>
    <row r="90" spans="1:8" s="2" customFormat="1" ht="16.8" customHeight="1">
      <c r="A90" s="40"/>
      <c r="B90" s="46"/>
      <c r="C90" s="312" t="s">
        <v>777</v>
      </c>
      <c r="D90" s="312" t="s">
        <v>1830</v>
      </c>
      <c r="E90" s="19" t="s">
        <v>170</v>
      </c>
      <c r="F90" s="313">
        <v>90</v>
      </c>
      <c r="G90" s="40"/>
      <c r="H90" s="46"/>
    </row>
    <row r="91" spans="1:8" s="2" customFormat="1" ht="16.8" customHeight="1">
      <c r="A91" s="40"/>
      <c r="B91" s="46"/>
      <c r="C91" s="312" t="s">
        <v>753</v>
      </c>
      <c r="D91" s="312" t="s">
        <v>1821</v>
      </c>
      <c r="E91" s="19" t="s">
        <v>236</v>
      </c>
      <c r="F91" s="313">
        <v>338.816</v>
      </c>
      <c r="G91" s="40"/>
      <c r="H91" s="46"/>
    </row>
    <row r="92" spans="1:8" s="2" customFormat="1" ht="16.8" customHeight="1">
      <c r="A92" s="40"/>
      <c r="B92" s="46"/>
      <c r="C92" s="308" t="s">
        <v>460</v>
      </c>
      <c r="D92" s="309" t="s">
        <v>19</v>
      </c>
      <c r="E92" s="310" t="s">
        <v>19</v>
      </c>
      <c r="F92" s="311">
        <v>22</v>
      </c>
      <c r="G92" s="40"/>
      <c r="H92" s="46"/>
    </row>
    <row r="93" spans="1:8" s="2" customFormat="1" ht="16.8" customHeight="1">
      <c r="A93" s="40"/>
      <c r="B93" s="46"/>
      <c r="C93" s="312" t="s">
        <v>19</v>
      </c>
      <c r="D93" s="312" t="s">
        <v>769</v>
      </c>
      <c r="E93" s="19" t="s">
        <v>19</v>
      </c>
      <c r="F93" s="313">
        <v>0</v>
      </c>
      <c r="G93" s="40"/>
      <c r="H93" s="46"/>
    </row>
    <row r="94" spans="1:8" s="2" customFormat="1" ht="16.8" customHeight="1">
      <c r="A94" s="40"/>
      <c r="B94" s="46"/>
      <c r="C94" s="312" t="s">
        <v>19</v>
      </c>
      <c r="D94" s="312" t="s">
        <v>770</v>
      </c>
      <c r="E94" s="19" t="s">
        <v>19</v>
      </c>
      <c r="F94" s="313">
        <v>22</v>
      </c>
      <c r="G94" s="40"/>
      <c r="H94" s="46"/>
    </row>
    <row r="95" spans="1:8" s="2" customFormat="1" ht="16.8" customHeight="1">
      <c r="A95" s="40"/>
      <c r="B95" s="46"/>
      <c r="C95" s="312" t="s">
        <v>460</v>
      </c>
      <c r="D95" s="312" t="s">
        <v>749</v>
      </c>
      <c r="E95" s="19" t="s">
        <v>19</v>
      </c>
      <c r="F95" s="313">
        <v>22</v>
      </c>
      <c r="G95" s="40"/>
      <c r="H95" s="46"/>
    </row>
    <row r="96" spans="1:8" s="2" customFormat="1" ht="16.8" customHeight="1">
      <c r="A96" s="40"/>
      <c r="B96" s="46"/>
      <c r="C96" s="314" t="s">
        <v>1812</v>
      </c>
      <c r="D96" s="40"/>
      <c r="E96" s="40"/>
      <c r="F96" s="40"/>
      <c r="G96" s="40"/>
      <c r="H96" s="46"/>
    </row>
    <row r="97" spans="1:8" s="2" customFormat="1" ht="16.8" customHeight="1">
      <c r="A97" s="40"/>
      <c r="B97" s="46"/>
      <c r="C97" s="312" t="s">
        <v>762</v>
      </c>
      <c r="D97" s="312" t="s">
        <v>1829</v>
      </c>
      <c r="E97" s="19" t="s">
        <v>170</v>
      </c>
      <c r="F97" s="313">
        <v>90</v>
      </c>
      <c r="G97" s="40"/>
      <c r="H97" s="46"/>
    </row>
    <row r="98" spans="1:8" s="2" customFormat="1" ht="16.8" customHeight="1">
      <c r="A98" s="40"/>
      <c r="B98" s="46"/>
      <c r="C98" s="312" t="s">
        <v>777</v>
      </c>
      <c r="D98" s="312" t="s">
        <v>1830</v>
      </c>
      <c r="E98" s="19" t="s">
        <v>170</v>
      </c>
      <c r="F98" s="313">
        <v>90</v>
      </c>
      <c r="G98" s="40"/>
      <c r="H98" s="46"/>
    </row>
    <row r="99" spans="1:8" s="2" customFormat="1" ht="16.8" customHeight="1">
      <c r="A99" s="40"/>
      <c r="B99" s="46"/>
      <c r="C99" s="312" t="s">
        <v>745</v>
      </c>
      <c r="D99" s="312" t="s">
        <v>1821</v>
      </c>
      <c r="E99" s="19" t="s">
        <v>236</v>
      </c>
      <c r="F99" s="313">
        <v>84.625</v>
      </c>
      <c r="G99" s="40"/>
      <c r="H99" s="46"/>
    </row>
    <row r="100" spans="1:8" s="2" customFormat="1" ht="7.4" customHeight="1">
      <c r="A100" s="40"/>
      <c r="B100" s="167"/>
      <c r="C100" s="168"/>
      <c r="D100" s="168"/>
      <c r="E100" s="168"/>
      <c r="F100" s="168"/>
      <c r="G100" s="168"/>
      <c r="H100" s="46"/>
    </row>
    <row r="101" spans="1:8" s="2" customFormat="1" ht="12">
      <c r="A101" s="40"/>
      <c r="B101" s="40"/>
      <c r="C101" s="40"/>
      <c r="D101" s="40"/>
      <c r="E101" s="40"/>
      <c r="F101" s="40"/>
      <c r="G101" s="40"/>
      <c r="H101" s="40"/>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Vojtěch Biolek</dc:creator>
  <cp:keywords/>
  <dc:description/>
  <cp:lastModifiedBy>Vojtěch Biolek</cp:lastModifiedBy>
  <dcterms:created xsi:type="dcterms:W3CDTF">2023-04-06T07:51:42Z</dcterms:created>
  <dcterms:modified xsi:type="dcterms:W3CDTF">2023-04-06T07:51:52Z</dcterms:modified>
  <cp:category/>
  <cp:version/>
  <cp:contentType/>
  <cp:contentStatus/>
</cp:coreProperties>
</file>